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12774\Desktop\世代交代円滑化タイプ要望様式（案）\"/>
    </mc:Choice>
  </mc:AlternateContent>
  <xr:revisionPtr revIDLastSave="0" documentId="13_ncr:101_{B6949055-5E1D-4303-BC87-074FCC24B3E5}" xr6:coauthVersionLast="47" xr6:coauthVersionMax="47" xr10:uidLastSave="{00000000-0000-0000-0000-000000000000}"/>
  <bookViews>
    <workbookView xWindow="-100" yWindow="-100" windowWidth="21467" windowHeight="11443" tabRatio="958" firstSheet="8" activeTab="8" xr2:uid="{00000000-000D-0000-FFFF-FFFF00000000}"/>
  </bookViews>
  <sheets>
    <sheet name="データ" sheetId="31" state="hidden" r:id="rId1"/>
    <sheet name="胡蝶蘭ﾌｧｰﾑ）3-5号" sheetId="41" state="hidden" r:id="rId2"/>
    <sheet name="胡蝶蘭ﾌｧｰﾑ）ﾘｰｽ計画" sheetId="45" state="hidden" r:id="rId3"/>
    <sheet name="胡蝶蘭ﾌｧｰﾑ）資材計画" sheetId="50" state="hidden" r:id="rId4"/>
    <sheet name="胡蝶蘭ﾌｧｰﾑ）補助額" sheetId="47" state="hidden" r:id="rId5"/>
    <sheet name="胡蝶蘭ﾌｧｰﾑ）目標" sheetId="20" state="hidden" r:id="rId6"/>
    <sheet name="胡蝶蘭ﾌｧｰﾑ）実績" sheetId="25" state="hidden" r:id="rId7"/>
    <sheet name="胡蝶蘭ﾌｧｰﾑ）施設" sheetId="26" state="hidden" r:id="rId8"/>
    <sheet name="成果目標算定根拠" sheetId="53" r:id="rId9"/>
  </sheets>
  <externalReferences>
    <externalReference r:id="rId10"/>
    <externalReference r:id="rId11"/>
    <externalReference r:id="rId12"/>
  </externalReferences>
  <definedNames>
    <definedName name="_xlnm.Print_Area" localSheetId="0">データ!$A$1:$CH$24</definedName>
    <definedName name="_xlnm.Print_Area" localSheetId="1">'胡蝶蘭ﾌｧｰﾑ）3-5号'!$A$1:$CP$149</definedName>
    <definedName name="_xlnm.Print_Area" localSheetId="2">'胡蝶蘭ﾌｧｰﾑ）ﾘｰｽ計画'!$A$1:$HR$57</definedName>
    <definedName name="_xlnm.Print_Area" localSheetId="7">'胡蝶蘭ﾌｧｰﾑ）施設'!$A$1:$H$10</definedName>
    <definedName name="_xlnm.Print_Area" localSheetId="3">'胡蝶蘭ﾌｧｰﾑ）資材計画'!$A$1:$CD$50</definedName>
    <definedName name="_xlnm.Print_Area" localSheetId="6">'胡蝶蘭ﾌｧｰﾑ）実績'!$A$1:$I$23</definedName>
    <definedName name="_xlnm.Print_Area" localSheetId="4">'胡蝶蘭ﾌｧｰﾑ）補助額'!$A$1:$D$81</definedName>
    <definedName name="_xlnm.Print_Area" localSheetId="5">'胡蝶蘭ﾌｧｰﾑ）目標'!$A$1:$M$37</definedName>
    <definedName name="tmp2011214113935992" localSheetId="1">#REF!</definedName>
    <definedName name="tmp2011214113935992" localSheetId="2">#REF!</definedName>
    <definedName name="tmp2011214113935992" localSheetId="3">#REF!</definedName>
    <definedName name="tmp2011214113935992" localSheetId="4">#REF!</definedName>
    <definedName name="tmp2011214113935992">#REF!</definedName>
    <definedName name="コード表" localSheetId="1">#REF!</definedName>
    <definedName name="コード表" localSheetId="2">#REF!</definedName>
    <definedName name="コード表" localSheetId="3">#REF!</definedName>
    <definedName name="コード表" localSheetId="4">#REF!</definedName>
    <definedName name="コード表">#REF!</definedName>
    <definedName name="管轄局">[1]Sheet1!$B$3:$B$11</definedName>
    <definedName name="個票２" localSheetId="1">#REF!</definedName>
    <definedName name="個票２" localSheetId="2">#REF!</definedName>
    <definedName name="個票２" localSheetId="3">#REF!</definedName>
    <definedName name="個票２" localSheetId="4">#REF!</definedName>
    <definedName name="個票２">#REF!</definedName>
    <definedName name="政策目的">[1]Sheet1!$G$3:$G$5</definedName>
    <definedName name="整理" localSheetId="1">#REF!</definedName>
    <definedName name="整理" localSheetId="2">#REF!</definedName>
    <definedName name="整理" localSheetId="3">#REF!</definedName>
    <definedName name="整理" localSheetId="4">#REF!</definedName>
    <definedName name="整理">#REF!</definedName>
    <definedName name="整理１" localSheetId="1">#REF!</definedName>
    <definedName name="整理１" localSheetId="2">#REF!</definedName>
    <definedName name="整理１" localSheetId="3">#REF!</definedName>
    <definedName name="整理１" localSheetId="4">#REF!</definedName>
    <definedName name="整理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53" l="1"/>
  <c r="E53" i="53"/>
  <c r="D53" i="53"/>
  <c r="E52" i="53"/>
  <c r="D51" i="53"/>
  <c r="B51" i="53"/>
  <c r="H44" i="53"/>
  <c r="E44" i="53"/>
  <c r="D44" i="53"/>
  <c r="H43" i="53"/>
  <c r="E43" i="53"/>
  <c r="D43" i="53"/>
  <c r="E42" i="53"/>
  <c r="D42" i="53"/>
  <c r="G41" i="53"/>
  <c r="F41" i="53"/>
  <c r="G40" i="53"/>
  <c r="F40" i="53"/>
  <c r="G39" i="53"/>
  <c r="G42" i="53" s="1"/>
  <c r="F39" i="53"/>
  <c r="F42" i="53" s="1"/>
  <c r="K51" i="53" s="1"/>
  <c r="K52" i="53" s="1"/>
  <c r="H38" i="53"/>
  <c r="G38" i="53"/>
  <c r="E38" i="53"/>
  <c r="F38" i="53" s="1"/>
  <c r="D38" i="53"/>
  <c r="H37" i="53"/>
  <c r="F37" i="53"/>
  <c r="E37" i="53"/>
  <c r="D37" i="53"/>
  <c r="G37" i="53" s="1"/>
  <c r="B37" i="53"/>
  <c r="D34" i="53"/>
  <c r="C34" i="53"/>
  <c r="B27" i="53"/>
  <c r="B13" i="53"/>
  <c r="D10" i="53"/>
  <c r="G15" i="53"/>
  <c r="D27" i="53"/>
  <c r="F51" i="53" l="1"/>
  <c r="I51" i="53" s="1"/>
  <c r="G52" i="53"/>
  <c r="J52" i="53" s="1"/>
  <c r="BL6" i="31"/>
  <c r="J53" i="53" l="1"/>
  <c r="M52" i="53"/>
  <c r="M53" i="53" s="1"/>
  <c r="L51" i="53"/>
  <c r="L53" i="53" s="1"/>
  <c r="I53" i="53"/>
  <c r="BJ21" i="50"/>
  <c r="BJ22" i="50"/>
  <c r="BH21" i="50"/>
  <c r="BH22" i="50"/>
  <c r="BE21" i="50"/>
  <c r="BO21" i="50" s="1"/>
  <c r="BU21" i="50" s="1"/>
  <c r="BE22" i="50"/>
  <c r="BO22" i="50" s="1"/>
  <c r="BU22" i="50" s="1"/>
  <c r="AQ21" i="50"/>
  <c r="AQ22" i="50"/>
  <c r="AM14" i="31" l="1"/>
  <c r="AL14" i="31"/>
  <c r="AJ14" i="31"/>
  <c r="AI14" i="31"/>
  <c r="AG14" i="31"/>
  <c r="AF14" i="31"/>
  <c r="AM11" i="31"/>
  <c r="AL11" i="31"/>
  <c r="AJ11" i="31"/>
  <c r="AI11" i="31"/>
  <c r="AI17" i="31" s="1"/>
  <c r="AG11" i="31"/>
  <c r="AF11" i="31"/>
  <c r="AP8" i="31"/>
  <c r="AP7" i="31"/>
  <c r="AP6" i="31"/>
  <c r="AM6" i="31"/>
  <c r="AL6" i="31"/>
  <c r="AJ6" i="31"/>
  <c r="AI6" i="31"/>
  <c r="AG6" i="31"/>
  <c r="AF6" i="31"/>
  <c r="AP5" i="31"/>
  <c r="AP4" i="31"/>
  <c r="BO3" i="31"/>
  <c r="AP3" i="31"/>
  <c r="AM3" i="31"/>
  <c r="AL3" i="31"/>
  <c r="AJ3" i="31"/>
  <c r="AI3" i="31"/>
  <c r="AG3" i="31"/>
  <c r="AF3" i="31"/>
  <c r="V3" i="31"/>
  <c r="AN11" i="31" l="1"/>
  <c r="AN14" i="31"/>
  <c r="AF17" i="31"/>
  <c r="AN3" i="31"/>
  <c r="AG17" i="31"/>
  <c r="AL17" i="31"/>
  <c r="AN17" i="31" s="1"/>
  <c r="AM17" i="31"/>
  <c r="AS8" i="31"/>
  <c r="BQ7" i="31" s="1"/>
  <c r="AS4" i="31"/>
  <c r="BQ4" i="31" s="1"/>
  <c r="AS6" i="31"/>
  <c r="AJ9" i="31"/>
  <c r="AI9" i="31"/>
  <c r="AS7" i="31"/>
  <c r="BQ6" i="31" s="1"/>
  <c r="AL9" i="31"/>
  <c r="AO3" i="31"/>
  <c r="AC3" i="31" s="1"/>
  <c r="AM9" i="31"/>
  <c r="AF9" i="31"/>
  <c r="AS5" i="31"/>
  <c r="BQ5" i="31" s="1"/>
  <c r="BO7" i="31"/>
  <c r="AG9" i="31"/>
  <c r="AS3" i="31"/>
  <c r="BO6" i="31"/>
  <c r="BO5" i="31"/>
  <c r="AN6" i="31"/>
  <c r="BO4" i="31"/>
  <c r="AJ17" i="31"/>
  <c r="BQ3" i="31" l="1"/>
  <c r="AT3" i="31"/>
  <c r="AU3" i="31" s="1"/>
  <c r="AD3" i="31" s="1"/>
  <c r="AN9" i="31"/>
  <c r="AN19" i="31"/>
  <c r="AG24" i="31"/>
  <c r="AE24" i="31"/>
  <c r="AM22" i="31"/>
  <c r="AL22" i="31"/>
  <c r="AJ22" i="31"/>
  <c r="AI22" i="31"/>
  <c r="AG22" i="31"/>
  <c r="AF22" i="31"/>
  <c r="AU19" i="31"/>
  <c r="AD19" i="31" s="1"/>
  <c r="AR19" i="31"/>
  <c r="AQ19" i="31"/>
  <c r="AS19" i="31" s="1"/>
  <c r="AT19" i="31" s="1"/>
  <c r="AP19" i="31"/>
  <c r="E18" i="53"/>
  <c r="D18" i="53"/>
  <c r="H20" i="53"/>
  <c r="E20" i="53"/>
  <c r="D20" i="53"/>
  <c r="H19" i="53"/>
  <c r="E19" i="53"/>
  <c r="D19" i="53"/>
  <c r="H14" i="53"/>
  <c r="E14" i="53"/>
  <c r="D14" i="53"/>
  <c r="H13" i="53"/>
  <c r="E13" i="53"/>
  <c r="D13" i="53"/>
  <c r="E28" i="53"/>
  <c r="E29" i="53" s="1"/>
  <c r="G16" i="53"/>
  <c r="G14" i="53" l="1"/>
  <c r="F13" i="53"/>
  <c r="F16" i="53"/>
  <c r="AJ24" i="31"/>
  <c r="F15" i="53"/>
  <c r="G13" i="53"/>
  <c r="AN22" i="31"/>
  <c r="AH24" i="31"/>
  <c r="BQ19" i="31"/>
  <c r="F14" i="53"/>
  <c r="BO19" i="31"/>
  <c r="AO19" i="31"/>
  <c r="F17" i="53"/>
  <c r="F18" i="53" s="1"/>
  <c r="C10" i="53"/>
  <c r="G17" i="53"/>
  <c r="K27" i="53" l="1"/>
  <c r="K28" i="53" s="1"/>
  <c r="AC19" i="31"/>
  <c r="G18" i="53"/>
  <c r="D29" i="53"/>
  <c r="F27" i="53" l="1"/>
  <c r="I27" i="53" s="1"/>
  <c r="G28" i="53"/>
  <c r="J28" i="53" l="1"/>
  <c r="M28" i="53" s="1"/>
  <c r="M29" i="53" s="1"/>
  <c r="I29" i="53"/>
  <c r="L27" i="53"/>
  <c r="L29" i="53" s="1"/>
  <c r="AZ102" i="41"/>
  <c r="BJ19" i="50"/>
  <c r="BJ20" i="50"/>
  <c r="BH19" i="50"/>
  <c r="BH20" i="50"/>
  <c r="BE19" i="50"/>
  <c r="BE20" i="50"/>
  <c r="BJ18" i="50"/>
  <c r="BH18" i="50"/>
  <c r="BE18" i="50"/>
  <c r="AQ19" i="50"/>
  <c r="AQ20" i="50"/>
  <c r="AQ18" i="50"/>
  <c r="AI16" i="50"/>
  <c r="AI17" i="50"/>
  <c r="W19" i="50"/>
  <c r="W18" i="50"/>
  <c r="W16" i="50"/>
  <c r="CY9" i="50"/>
  <c r="D8" i="47"/>
  <c r="A45" i="47"/>
  <c r="B71" i="47" s="1"/>
  <c r="D9" i="47"/>
  <c r="D5" i="47"/>
  <c r="D6" i="47"/>
  <c r="D7" i="47"/>
  <c r="D4" i="47"/>
  <c r="A39" i="47"/>
  <c r="B70" i="47"/>
  <c r="B73" i="47"/>
  <c r="B69" i="47"/>
  <c r="B68" i="47"/>
  <c r="B67" i="47"/>
  <c r="J29" i="53" l="1"/>
  <c r="BO20" i="50"/>
  <c r="BU20" i="50" s="1"/>
  <c r="BO19" i="50"/>
  <c r="BU19" i="50" s="1"/>
  <c r="BO18" i="50"/>
  <c r="DD42" i="50"/>
  <c r="DD44" i="50" s="1"/>
  <c r="DJ42" i="50"/>
  <c r="DJ44" i="50" s="1"/>
  <c r="D11" i="47"/>
  <c r="D12" i="47" s="1"/>
  <c r="A27" i="47"/>
  <c r="BO42" i="50" l="1"/>
  <c r="R37" i="50" s="1"/>
  <c r="AQ104" i="41"/>
  <c r="AQ105" i="41" s="1"/>
  <c r="BC105" i="41" s="1"/>
  <c r="BU18" i="50"/>
  <c r="BU42" i="50" s="1"/>
  <c r="BU44" i="50" s="1"/>
  <c r="BO44" i="50" l="1"/>
  <c r="AI16" i="45" l="1"/>
  <c r="W16" i="45"/>
  <c r="I37" i="41" l="1"/>
  <c r="D57" i="47" l="1"/>
  <c r="A57" i="47"/>
  <c r="D51" i="47"/>
  <c r="D45" i="47"/>
  <c r="D71" i="47" s="1"/>
  <c r="D39" i="47"/>
  <c r="D70" i="47" s="1"/>
  <c r="D33" i="47"/>
  <c r="D73" i="47" s="1"/>
  <c r="D72" i="47" s="1"/>
  <c r="A33" i="47"/>
  <c r="D27" i="47"/>
  <c r="D69" i="47" s="1"/>
  <c r="D21" i="47"/>
  <c r="D68" i="47" s="1"/>
  <c r="A21" i="47"/>
  <c r="D15" i="47"/>
  <c r="D67" i="47" s="1"/>
  <c r="A15" i="47"/>
  <c r="D66" i="47" l="1"/>
  <c r="D79" i="47" s="1"/>
  <c r="D76" i="47"/>
  <c r="D81" i="47" s="1"/>
  <c r="D80" i="47"/>
  <c r="D63" i="47"/>
  <c r="AQ102" i="41" l="1"/>
  <c r="AS24" i="31"/>
  <c r="AT104" i="41"/>
  <c r="BC104" i="41" s="1"/>
  <c r="AT102" i="41"/>
  <c r="CE102" i="41"/>
  <c r="W25" i="45"/>
  <c r="W18" i="45"/>
  <c r="X101" i="41"/>
  <c r="GZ36" i="45"/>
  <c r="GZ30" i="45"/>
  <c r="HN14" i="45"/>
  <c r="GR14" i="45"/>
  <c r="FO36" i="45"/>
  <c r="FO30" i="45"/>
  <c r="GC14" i="45"/>
  <c r="FG16" i="45"/>
  <c r="FG14" i="45"/>
  <c r="ED36" i="45"/>
  <c r="ED30" i="45"/>
  <c r="ER14" i="45"/>
  <c r="DV16" i="45"/>
  <c r="DV14" i="45"/>
  <c r="CS36" i="45"/>
  <c r="CS30" i="45"/>
  <c r="DG14" i="45"/>
  <c r="CK16" i="45"/>
  <c r="CK14" i="45"/>
  <c r="BH36" i="45"/>
  <c r="BH30" i="45"/>
  <c r="AZ20" i="45"/>
  <c r="DV20" i="45" s="1"/>
  <c r="AZ14" i="45"/>
  <c r="BV14" i="45"/>
  <c r="AZ16" i="45"/>
  <c r="BI9" i="45"/>
  <c r="FP9" i="45" s="1"/>
  <c r="AZ44" i="45"/>
  <c r="FG44" i="45" s="1"/>
  <c r="AI17" i="45"/>
  <c r="CV9" i="45"/>
  <c r="EG9" i="45" s="1"/>
  <c r="FR9" i="45" s="1"/>
  <c r="HC9" i="45" s="1"/>
  <c r="AR24" i="31"/>
  <c r="AQ24" i="31"/>
  <c r="AU24" i="31" l="1"/>
  <c r="AT24" i="31"/>
  <c r="BC102" i="41"/>
  <c r="R47" i="45"/>
  <c r="DV44" i="45"/>
  <c r="CK44" i="45"/>
  <c r="AO24" i="31"/>
  <c r="CK20" i="45"/>
  <c r="CT9" i="45"/>
  <c r="FG20" i="45"/>
  <c r="GR44" i="45"/>
  <c r="EE9" i="45"/>
  <c r="HA9" i="45"/>
  <c r="GR20" i="45"/>
  <c r="R102" i="41" l="1"/>
  <c r="AA101" i="41" s="1"/>
  <c r="K45" i="41"/>
  <c r="AF57" i="41"/>
  <c r="R45" i="41"/>
  <c r="BC133" i="41"/>
  <c r="AZ133" i="41"/>
  <c r="AW133" i="41"/>
  <c r="AT133" i="41"/>
  <c r="AQ133" i="41"/>
  <c r="AW102" i="41"/>
  <c r="BI102" i="41"/>
  <c r="BF102" i="41"/>
  <c r="I102" i="41"/>
  <c r="B102" i="41"/>
  <c r="X61" i="41"/>
  <c r="X64" i="41" s="1"/>
  <c r="T61" i="41"/>
  <c r="T64" i="41" s="1"/>
  <c r="AN64" i="41"/>
  <c r="AR64" i="41"/>
  <c r="AJ61" i="41"/>
  <c r="BA45" i="41"/>
  <c r="AU45" i="41"/>
  <c r="F45" i="41"/>
  <c r="AL37" i="41"/>
  <c r="M37" i="41"/>
  <c r="W19" i="45" s="1"/>
  <c r="AL36" i="41"/>
  <c r="AY26" i="41" s="1"/>
  <c r="X36" i="41"/>
  <c r="AG102" i="41" l="1"/>
  <c r="P61" i="41"/>
  <c r="P64" i="41" s="1"/>
  <c r="AQ106" i="41"/>
  <c r="AF61" i="41" s="1"/>
  <c r="AV61" i="41" s="1"/>
  <c r="AB61" i="41" s="1"/>
  <c r="AB64" i="41" s="1"/>
  <c r="BC106" i="41"/>
  <c r="AT106" i="41"/>
  <c r="AE21" i="45"/>
  <c r="AE21" i="50"/>
  <c r="A2" i="47"/>
  <c r="G2" i="25" s="1"/>
  <c r="E2" i="26" s="1"/>
  <c r="W17" i="50"/>
  <c r="E102" i="41"/>
  <c r="AY25" i="41"/>
  <c r="AJ64" i="41"/>
  <c r="AZ96" i="41"/>
  <c r="AW96" i="41"/>
  <c r="AT96" i="41"/>
  <c r="BC96" i="41"/>
  <c r="AQ96" i="41"/>
  <c r="AF64" i="41" l="1"/>
  <c r="L61" i="41"/>
  <c r="L64" i="41" s="1"/>
  <c r="AV64" i="41"/>
  <c r="AZ106" i="41" l="1"/>
  <c r="AW106" i="41"/>
  <c r="P102" i="41" l="1"/>
  <c r="AC24" i="31" l="1"/>
  <c r="AD24" i="31"/>
  <c r="G10" i="26" l="1"/>
  <c r="D9" i="20" s="1"/>
  <c r="E33" i="20" s="1"/>
  <c r="E10" i="26"/>
  <c r="C9" i="20" s="1"/>
  <c r="E11" i="25"/>
  <c r="E36" i="20"/>
  <c r="AZ22" i="45" s="1"/>
  <c r="W17" i="45"/>
  <c r="H6" i="26"/>
  <c r="H7" i="26"/>
  <c r="H8" i="26"/>
  <c r="H5" i="26"/>
  <c r="H9" i="26"/>
  <c r="D10" i="26"/>
  <c r="D11" i="20" s="1"/>
  <c r="F7" i="26"/>
  <c r="F5" i="26"/>
  <c r="H23" i="20"/>
  <c r="H24" i="20"/>
  <c r="B32" i="20"/>
  <c r="B34" i="20"/>
  <c r="H21" i="20"/>
  <c r="H22" i="20"/>
  <c r="H20" i="20"/>
  <c r="D21" i="20"/>
  <c r="D22" i="20"/>
  <c r="D23" i="20"/>
  <c r="D20" i="20"/>
  <c r="H15" i="20"/>
  <c r="H16" i="20"/>
  <c r="H17" i="20"/>
  <c r="H18" i="20"/>
  <c r="H14" i="20"/>
  <c r="D15" i="20"/>
  <c r="D16" i="20"/>
  <c r="D17" i="20"/>
  <c r="D14" i="20"/>
  <c r="F6" i="26"/>
  <c r="H22" i="25"/>
  <c r="H20" i="25"/>
  <c r="F10" i="25"/>
  <c r="F11" i="25" s="1"/>
  <c r="F9" i="25"/>
  <c r="I9" i="25" s="1"/>
  <c r="E22" i="20" s="1"/>
  <c r="F8" i="25"/>
  <c r="I8" i="25" s="1"/>
  <c r="F7" i="25"/>
  <c r="I7" i="25" s="1"/>
  <c r="E20" i="20" s="1"/>
  <c r="F13" i="25"/>
  <c r="I13" i="25"/>
  <c r="G23" i="25" s="1"/>
  <c r="E13" i="25"/>
  <c r="H13" i="25" s="1"/>
  <c r="F12" i="25"/>
  <c r="E12" i="25"/>
  <c r="H11" i="25" s="1"/>
  <c r="E9" i="25"/>
  <c r="H9" i="25" s="1"/>
  <c r="H8" i="25"/>
  <c r="E8" i="25"/>
  <c r="E7" i="25"/>
  <c r="H7" i="25" s="1"/>
  <c r="E14" i="20" s="1"/>
  <c r="H19" i="25"/>
  <c r="H21" i="25"/>
  <c r="I23" i="25"/>
  <c r="F8" i="26"/>
  <c r="D24" i="20"/>
  <c r="D18" i="20"/>
  <c r="H23" i="25"/>
  <c r="G18" i="20" l="1"/>
  <c r="I11" i="25"/>
  <c r="E23" i="20" s="1"/>
  <c r="F10" i="26"/>
  <c r="C10" i="20" s="1"/>
  <c r="D34" i="20" s="1"/>
  <c r="E24" i="20"/>
  <c r="F24" i="20" s="1"/>
  <c r="F25" i="20" s="1"/>
  <c r="K34" i="20" s="1"/>
  <c r="G24" i="20"/>
  <c r="G25" i="20" s="1"/>
  <c r="F34" i="20" s="1"/>
  <c r="I34" i="20" s="1"/>
  <c r="G17" i="20"/>
  <c r="F21" i="25"/>
  <c r="E16" i="20"/>
  <c r="F16" i="20" s="1"/>
  <c r="E17" i="20"/>
  <c r="F22" i="25"/>
  <c r="F23" i="25"/>
  <c r="E18" i="20"/>
  <c r="G14" i="20"/>
  <c r="E25" i="20"/>
  <c r="L34" i="20"/>
  <c r="H10" i="26"/>
  <c r="D10" i="20" s="1"/>
  <c r="E35" i="20" s="1"/>
  <c r="F14" i="20"/>
  <c r="E15" i="20"/>
  <c r="F15" i="20" s="1"/>
  <c r="E21" i="20"/>
  <c r="F20" i="25"/>
  <c r="F19" i="25"/>
  <c r="D19" i="20"/>
  <c r="F17" i="20"/>
  <c r="G15" i="20"/>
  <c r="G16" i="20"/>
  <c r="C11" i="20"/>
  <c r="D32" i="20"/>
  <c r="CK22" i="45"/>
  <c r="DV22" i="45"/>
  <c r="GR22" i="45"/>
  <c r="FG22" i="45"/>
  <c r="D37" i="20"/>
  <c r="G36" i="20"/>
  <c r="J36" i="20" s="1"/>
  <c r="K36" i="20"/>
  <c r="K35" i="20"/>
  <c r="D25" i="20"/>
  <c r="G19" i="20" l="1"/>
  <c r="F32" i="20" s="1"/>
  <c r="G33" i="20" s="1"/>
  <c r="J33" i="20" s="1"/>
  <c r="G35" i="20"/>
  <c r="E19" i="20"/>
  <c r="E37" i="20"/>
  <c r="I32" i="20"/>
  <c r="F18" i="20"/>
  <c r="F19" i="20" s="1"/>
  <c r="K32" i="20" s="1"/>
  <c r="K33" i="20" s="1"/>
  <c r="M33" i="20" s="1"/>
  <c r="J35" i="20"/>
  <c r="M35" i="20" s="1"/>
  <c r="M36" i="20"/>
  <c r="AN45" i="41"/>
  <c r="L102" i="41"/>
  <c r="I37" i="20"/>
  <c r="L32" i="20" l="1"/>
  <c r="L37" i="20" s="1"/>
  <c r="J37" i="20"/>
  <c r="AM24" i="31"/>
  <c r="M37" i="20"/>
  <c r="J17" i="20" l="1"/>
  <c r="AV45" i="41"/>
  <c r="AK24" i="31"/>
  <c r="AN24" i="31" l="1"/>
  <c r="X102" i="41"/>
  <c r="T102" i="41" l="1"/>
  <c r="AA102" i="41"/>
  <c r="BB45" i="41" l="1"/>
</calcChain>
</file>

<file path=xl/sharedStrings.xml><?xml version="1.0" encoding="utf-8"?>
<sst xmlns="http://schemas.openxmlformats.org/spreadsheetml/2006/main" count="1175" uniqueCount="631">
  <si>
    <t>①事業実施前</t>
    <rPh sb="1" eb="3">
      <t>ジギョウ</t>
    </rPh>
    <rPh sb="3" eb="5">
      <t>ジッシ</t>
    </rPh>
    <rPh sb="5" eb="6">
      <t>マエ</t>
    </rPh>
    <phoneticPr fontId="3"/>
  </si>
  <si>
    <t>作付面積(ha)</t>
    <rPh sb="0" eb="2">
      <t>サクツケ</t>
    </rPh>
    <rPh sb="2" eb="4">
      <t>メンセキ</t>
    </rPh>
    <phoneticPr fontId="3"/>
  </si>
  <si>
    <t>施設設置場所</t>
    <rPh sb="0" eb="2">
      <t>シセツ</t>
    </rPh>
    <rPh sb="2" eb="4">
      <t>セッチ</t>
    </rPh>
    <rPh sb="4" eb="6">
      <t>バショ</t>
    </rPh>
    <phoneticPr fontId="3"/>
  </si>
  <si>
    <t>電話場合（自宅）</t>
    <rPh sb="0" eb="2">
      <t>デンワ</t>
    </rPh>
    <rPh sb="2" eb="3">
      <t>バ</t>
    </rPh>
    <rPh sb="3" eb="4">
      <t>ゴウ</t>
    </rPh>
    <rPh sb="5" eb="7">
      <t>ジタク</t>
    </rPh>
    <phoneticPr fontId="3"/>
  </si>
  <si>
    <t>電話場合（携帯）</t>
    <rPh sb="0" eb="2">
      <t>デンワ</t>
    </rPh>
    <rPh sb="2" eb="3">
      <t>バ</t>
    </rPh>
    <rPh sb="3" eb="4">
      <t>ゴウ</t>
    </rPh>
    <rPh sb="5" eb="7">
      <t>ケイタイ</t>
    </rPh>
    <phoneticPr fontId="3"/>
  </si>
  <si>
    <t>※計画書記入の注意事項</t>
    <rPh sb="1" eb="4">
      <t>ケイカクショ</t>
    </rPh>
    <rPh sb="4" eb="6">
      <t>キニュウ</t>
    </rPh>
    <rPh sb="7" eb="9">
      <t>チュウイ</t>
    </rPh>
    <rPh sb="9" eb="11">
      <t>ジコウ</t>
    </rPh>
    <phoneticPr fontId="3"/>
  </si>
  <si>
    <t>事業実施後</t>
    <rPh sb="0" eb="2">
      <t>ジギョウ</t>
    </rPh>
    <rPh sb="2" eb="4">
      <t>ジッシ</t>
    </rPh>
    <rPh sb="4" eb="5">
      <t>ゴ</t>
    </rPh>
    <phoneticPr fontId="3"/>
  </si>
  <si>
    <t>　○様式４、様式５の「現状値」は直近の単年度実績とする</t>
    <rPh sb="2" eb="4">
      <t>ヨウシキ</t>
    </rPh>
    <rPh sb="6" eb="8">
      <t>ヨウシキ</t>
    </rPh>
    <rPh sb="11" eb="13">
      <t>ゲンジョウ</t>
    </rPh>
    <rPh sb="13" eb="14">
      <t>チ</t>
    </rPh>
    <rPh sb="16" eb="18">
      <t>チョッキン</t>
    </rPh>
    <rPh sb="19" eb="22">
      <t>タンネンド</t>
    </rPh>
    <rPh sb="22" eb="24">
      <t>ジッセキ</t>
    </rPh>
    <phoneticPr fontId="3"/>
  </si>
  <si>
    <t>　○費用対効果分析の「現況」は３カ年平均値を用いる</t>
    <rPh sb="2" eb="4">
      <t>ヒヨウ</t>
    </rPh>
    <rPh sb="4" eb="5">
      <t>タイ</t>
    </rPh>
    <rPh sb="5" eb="7">
      <t>コウカ</t>
    </rPh>
    <rPh sb="7" eb="9">
      <t>ブンセキ</t>
    </rPh>
    <rPh sb="11" eb="13">
      <t>ゲンキョウ</t>
    </rPh>
    <rPh sb="17" eb="18">
      <t>ネン</t>
    </rPh>
    <rPh sb="18" eb="21">
      <t>ヘイキンチ</t>
    </rPh>
    <rPh sb="22" eb="23">
      <t>モチ</t>
    </rPh>
    <phoneticPr fontId="3"/>
  </si>
  <si>
    <t>年度</t>
    <rPh sb="0" eb="2">
      <t>ネンド</t>
    </rPh>
    <phoneticPr fontId="3"/>
  </si>
  <si>
    <t>販売金額(円)</t>
    <rPh sb="0" eb="2">
      <t>ハンバイ</t>
    </rPh>
    <rPh sb="2" eb="4">
      <t>キンガク</t>
    </rPh>
    <rPh sb="5" eb="6">
      <t>エン</t>
    </rPh>
    <phoneticPr fontId="3"/>
  </si>
  <si>
    <t>単価(円)</t>
    <rPh sb="0" eb="2">
      <t>タンカ</t>
    </rPh>
    <rPh sb="3" eb="4">
      <t>エン</t>
    </rPh>
    <phoneticPr fontId="3"/>
  </si>
  <si>
    <t>販売額の増加率</t>
    <rPh sb="0" eb="2">
      <t>ハンバイ</t>
    </rPh>
    <rPh sb="2" eb="3">
      <t>ガク</t>
    </rPh>
    <rPh sb="4" eb="6">
      <t>ゾウカ</t>
    </rPh>
    <rPh sb="6" eb="7">
      <t>リツ</t>
    </rPh>
    <phoneticPr fontId="3"/>
  </si>
  <si>
    <t>平均</t>
    <rPh sb="0" eb="2">
      <t>ヘイキン</t>
    </rPh>
    <phoneticPr fontId="3"/>
  </si>
  <si>
    <t>費用対効果分析</t>
    <rPh sb="0" eb="2">
      <t>ヒヨウ</t>
    </rPh>
    <rPh sb="2" eb="3">
      <t>タイ</t>
    </rPh>
    <rPh sb="3" eb="5">
      <t>コウカ</t>
    </rPh>
    <rPh sb="5" eb="7">
      <t>ブンセキ</t>
    </rPh>
    <phoneticPr fontId="3"/>
  </si>
  <si>
    <t>⑤事業実施前</t>
    <rPh sb="1" eb="3">
      <t>ジギョウ</t>
    </rPh>
    <rPh sb="3" eb="5">
      <t>ジッシ</t>
    </rPh>
    <rPh sb="5" eb="6">
      <t>マエ</t>
    </rPh>
    <phoneticPr fontId="3"/>
  </si>
  <si>
    <t>⑧事業実施前</t>
    <rPh sb="1" eb="3">
      <t>ジギョウ</t>
    </rPh>
    <rPh sb="3" eb="5">
      <t>ジッシ</t>
    </rPh>
    <rPh sb="5" eb="6">
      <t>マエ</t>
    </rPh>
    <phoneticPr fontId="3"/>
  </si>
  <si>
    <t>②計画</t>
    <rPh sb="1" eb="3">
      <t>ケイカク</t>
    </rPh>
    <phoneticPr fontId="3"/>
  </si>
  <si>
    <t>④計画</t>
    <rPh sb="1" eb="3">
      <t>ケイカク</t>
    </rPh>
    <phoneticPr fontId="3"/>
  </si>
  <si>
    <t>② × ④ × 10</t>
    <phoneticPr fontId="3"/>
  </si>
  <si>
    <t>反収増加係数</t>
    <phoneticPr fontId="3"/>
  </si>
  <si>
    <t>Ｒ１</t>
    <phoneticPr fontId="3"/>
  </si>
  <si>
    <t>住　　　　　　所</t>
    <rPh sb="0" eb="1">
      <t>ジュウ</t>
    </rPh>
    <rPh sb="7" eb="8">
      <t>ショ</t>
    </rPh>
    <phoneticPr fontId="3"/>
  </si>
  <si>
    <t>氏　　　　　　名</t>
    <rPh sb="0" eb="1">
      <t>シ</t>
    </rPh>
    <rPh sb="7" eb="8">
      <t>ナ</t>
    </rPh>
    <phoneticPr fontId="3"/>
  </si>
  <si>
    <t>③事業実施前</t>
    <rPh sb="1" eb="3">
      <t>ジギョウ</t>
    </rPh>
    <rPh sb="3" eb="5">
      <t>ジッシ</t>
    </rPh>
    <rPh sb="5" eb="6">
      <t>マエ</t>
    </rPh>
    <phoneticPr fontId="3"/>
  </si>
  <si>
    <t>事業実施前</t>
    <rPh sb="0" eb="2">
      <t>ジギョウ</t>
    </rPh>
    <rPh sb="2" eb="4">
      <t>ジッシ</t>
    </rPh>
    <rPh sb="4" eb="5">
      <t>マエ</t>
    </rPh>
    <phoneticPr fontId="3"/>
  </si>
  <si>
    <t xml:space="preserve">① × ③ ×10 </t>
    <phoneticPr fontId="7"/>
  </si>
  <si>
    <t>⑥事業実施後</t>
    <rPh sb="1" eb="3">
      <t>ジギョウ</t>
    </rPh>
    <rPh sb="3" eb="5">
      <t>ジッシ</t>
    </rPh>
    <rPh sb="5" eb="6">
      <t>ゴ</t>
    </rPh>
    <phoneticPr fontId="3"/>
  </si>
  <si>
    <t>⑨事業実施後</t>
    <rPh sb="1" eb="3">
      <t>ジギョウ</t>
    </rPh>
    <rPh sb="3" eb="5">
      <t>ジッシ</t>
    </rPh>
    <rPh sb="5" eb="6">
      <t>ゴ</t>
    </rPh>
    <phoneticPr fontId="3"/>
  </si>
  <si>
    <t>販売金額（円）</t>
    <rPh sb="0" eb="2">
      <t>ハンバイ</t>
    </rPh>
    <rPh sb="2" eb="4">
      <t>キンガク</t>
    </rPh>
    <rPh sb="5" eb="6">
      <t>エン</t>
    </rPh>
    <phoneticPr fontId="3"/>
  </si>
  <si>
    <t>⑥ × ⑦</t>
    <phoneticPr fontId="3"/>
  </si>
  <si>
    <t>⑤ × ⑦</t>
    <phoneticPr fontId="3"/>
  </si>
  <si>
    <t>販売額</t>
    <rPh sb="0" eb="2">
      <t>ハンバイ</t>
    </rPh>
    <rPh sb="2" eb="3">
      <t>ガク</t>
    </rPh>
    <phoneticPr fontId="3"/>
  </si>
  <si>
    <t>按分前</t>
    <rPh sb="0" eb="2">
      <t>アンブン</t>
    </rPh>
    <rPh sb="2" eb="3">
      <t>マエ</t>
    </rPh>
    <phoneticPr fontId="3"/>
  </si>
  <si>
    <t>第2期の分割</t>
    <rPh sb="0" eb="1">
      <t>ダイ</t>
    </rPh>
    <rPh sb="2" eb="3">
      <t>キ</t>
    </rPh>
    <rPh sb="4" eb="6">
      <t>ブンカツ</t>
    </rPh>
    <phoneticPr fontId="3"/>
  </si>
  <si>
    <t>按分後</t>
    <rPh sb="0" eb="2">
      <t>アンブン</t>
    </rPh>
    <rPh sb="2" eb="3">
      <t>ゴ</t>
    </rPh>
    <phoneticPr fontId="3"/>
  </si>
  <si>
    <t>決算期</t>
    <rPh sb="0" eb="2">
      <t>ケッサン</t>
    </rPh>
    <rPh sb="2" eb="3">
      <t>キ</t>
    </rPh>
    <phoneticPr fontId="3"/>
  </si>
  <si>
    <t>決算額</t>
    <rPh sb="0" eb="2">
      <t>ケッサン</t>
    </rPh>
    <rPh sb="2" eb="3">
      <t>ガク</t>
    </rPh>
    <phoneticPr fontId="3"/>
  </si>
  <si>
    <t>期間</t>
    <rPh sb="0" eb="1">
      <t>キ</t>
    </rPh>
    <rPh sb="1" eb="2">
      <t>カン</t>
    </rPh>
    <phoneticPr fontId="3"/>
  </si>
  <si>
    <t>期間</t>
    <rPh sb="0" eb="2">
      <t>キカン</t>
    </rPh>
    <phoneticPr fontId="3"/>
  </si>
  <si>
    <t>年別販売額</t>
    <rPh sb="0" eb="1">
      <t>ネン</t>
    </rPh>
    <rPh sb="1" eb="2">
      <t>ベツ</t>
    </rPh>
    <rPh sb="2" eb="4">
      <t>ハンバイ</t>
    </rPh>
    <rPh sb="4" eb="5">
      <t>ガク</t>
    </rPh>
    <phoneticPr fontId="3"/>
  </si>
  <si>
    <r>
      <t>うち</t>
    </r>
    <r>
      <rPr>
        <b/>
        <u/>
        <sz val="11"/>
        <color indexed="10"/>
        <rFont val="ＭＳ 明朝"/>
        <family val="1"/>
        <charset val="128"/>
      </rPr>
      <t>小鉢</t>
    </r>
    <r>
      <rPr>
        <sz val="11"/>
        <color indexed="8"/>
        <rFont val="ＭＳ 明朝"/>
        <family val="1"/>
        <charset val="128"/>
      </rPr>
      <t>販売額</t>
    </r>
    <rPh sb="2" eb="3">
      <t>コ</t>
    </rPh>
    <rPh sb="3" eb="4">
      <t>バチ</t>
    </rPh>
    <rPh sb="4" eb="6">
      <t>ハンバイ</t>
    </rPh>
    <rPh sb="6" eb="7">
      <t>ガク</t>
    </rPh>
    <phoneticPr fontId="3"/>
  </si>
  <si>
    <t>Ｈ28年</t>
    <rPh sb="3" eb="4">
      <t>ネン</t>
    </rPh>
    <phoneticPr fontId="3"/>
  </si>
  <si>
    <t>Ｈ28年 1～12月</t>
    <rPh sb="3" eb="4">
      <t>ネン</t>
    </rPh>
    <phoneticPr fontId="3"/>
  </si>
  <si>
    <t>Ｈ28年 1～12月</t>
    <rPh sb="3" eb="4">
      <t>ネン</t>
    </rPh>
    <rPh sb="9" eb="10">
      <t>ガツ</t>
    </rPh>
    <phoneticPr fontId="3"/>
  </si>
  <si>
    <t>Ｈ29年</t>
    <rPh sb="3" eb="4">
      <t>ネン</t>
    </rPh>
    <phoneticPr fontId="3"/>
  </si>
  <si>
    <t>Ｈ29年 1～12月</t>
    <rPh sb="3" eb="4">
      <t>ネン</t>
    </rPh>
    <rPh sb="9" eb="10">
      <t>ガツ</t>
    </rPh>
    <phoneticPr fontId="3"/>
  </si>
  <si>
    <t>第1期</t>
    <rPh sb="0" eb="1">
      <t>ダイ</t>
    </rPh>
    <rPh sb="2" eb="3">
      <t>キ</t>
    </rPh>
    <phoneticPr fontId="3"/>
  </si>
  <si>
    <t>Ｈ30年 1～ 7月</t>
    <rPh sb="3" eb="4">
      <t>ネン</t>
    </rPh>
    <phoneticPr fontId="3"/>
  </si>
  <si>
    <t>Ｈ30年 1～12月</t>
    <rPh sb="3" eb="4">
      <t>ネン</t>
    </rPh>
    <rPh sb="9" eb="10">
      <t>ガツ</t>
    </rPh>
    <phoneticPr fontId="3"/>
  </si>
  <si>
    <t>第2期</t>
    <rPh sb="0" eb="1">
      <t>ダイ</t>
    </rPh>
    <rPh sb="2" eb="3">
      <t>キ</t>
    </rPh>
    <phoneticPr fontId="3"/>
  </si>
  <si>
    <t>Ｈ30年 8～12月</t>
    <rPh sb="3" eb="4">
      <t>ネン</t>
    </rPh>
    <phoneticPr fontId="3"/>
  </si>
  <si>
    <t>Ｒ１年 1～ 7月</t>
    <rPh sb="2" eb="3">
      <t>ネン</t>
    </rPh>
    <phoneticPr fontId="3"/>
  </si>
  <si>
    <t>Ｒ１年 1～12月</t>
    <rPh sb="2" eb="3">
      <t>ネン</t>
    </rPh>
    <rPh sb="8" eb="9">
      <t>ガツ</t>
    </rPh>
    <phoneticPr fontId="3"/>
  </si>
  <si>
    <t>第3期</t>
    <rPh sb="0" eb="1">
      <t>ダイ</t>
    </rPh>
    <rPh sb="2" eb="3">
      <t>キ</t>
    </rPh>
    <phoneticPr fontId="3"/>
  </si>
  <si>
    <t>Ｒ１年 8～12月</t>
    <rPh sb="2" eb="3">
      <t>ネン</t>
    </rPh>
    <phoneticPr fontId="3"/>
  </si>
  <si>
    <t>第4期</t>
    <rPh sb="0" eb="1">
      <t>ダイ</t>
    </rPh>
    <rPh sb="2" eb="3">
      <t>キ</t>
    </rPh>
    <phoneticPr fontId="3"/>
  </si>
  <si>
    <t>Ｒ２年 1～12月</t>
    <rPh sb="2" eb="3">
      <t>ネン</t>
    </rPh>
    <phoneticPr fontId="3"/>
  </si>
  <si>
    <t>Ｒ２年 1～12月</t>
    <rPh sb="2" eb="3">
      <t>ネン</t>
    </rPh>
    <rPh sb="8" eb="9">
      <t>ガツ</t>
    </rPh>
    <phoneticPr fontId="3"/>
  </si>
  <si>
    <t>出荷量・生産面積</t>
    <rPh sb="0" eb="2">
      <t>シュッカ</t>
    </rPh>
    <rPh sb="2" eb="3">
      <t>リョウ</t>
    </rPh>
    <rPh sb="4" eb="6">
      <t>セイサン</t>
    </rPh>
    <rPh sb="6" eb="8">
      <t>メンセキ</t>
    </rPh>
    <phoneticPr fontId="3"/>
  </si>
  <si>
    <t>出荷量
（鉢）</t>
    <rPh sb="0" eb="2">
      <t>シュッカ</t>
    </rPh>
    <rPh sb="2" eb="3">
      <t>リョウ</t>
    </rPh>
    <rPh sb="5" eb="6">
      <t>ハチ</t>
    </rPh>
    <phoneticPr fontId="3"/>
  </si>
  <si>
    <t>生産面積
（㎡）</t>
    <rPh sb="0" eb="2">
      <t>セイサン</t>
    </rPh>
    <rPh sb="2" eb="4">
      <t>メンセキ</t>
    </rPh>
    <phoneticPr fontId="3"/>
  </si>
  <si>
    <t>平均単価（円／鉢）</t>
    <rPh sb="0" eb="2">
      <t>ヘイキン</t>
    </rPh>
    <rPh sb="2" eb="4">
      <t>タンカ</t>
    </rPh>
    <rPh sb="5" eb="6">
      <t>エン</t>
    </rPh>
    <rPh sb="7" eb="8">
      <t>ハチ</t>
    </rPh>
    <phoneticPr fontId="3"/>
  </si>
  <si>
    <t>平均反収（鉢／10a)</t>
    <rPh sb="0" eb="2">
      <t>ヘイキン</t>
    </rPh>
    <rPh sb="2" eb="4">
      <t>タンシュウ</t>
    </rPh>
    <rPh sb="5" eb="6">
      <t>ハチ</t>
    </rPh>
    <phoneticPr fontId="3"/>
  </si>
  <si>
    <r>
      <t>うち</t>
    </r>
    <r>
      <rPr>
        <b/>
        <u/>
        <sz val="11"/>
        <color indexed="10"/>
        <rFont val="ＭＳ 明朝"/>
        <family val="1"/>
        <charset val="128"/>
      </rPr>
      <t xml:space="preserve">小鉢
</t>
    </r>
    <r>
      <rPr>
        <sz val="11"/>
        <rFont val="ＭＳ 明朝"/>
        <family val="1"/>
        <charset val="128"/>
      </rPr>
      <t>出荷量</t>
    </r>
    <rPh sb="2" eb="3">
      <t>コ</t>
    </rPh>
    <rPh sb="3" eb="4">
      <t>バチ</t>
    </rPh>
    <rPh sb="5" eb="7">
      <t>シュッカ</t>
    </rPh>
    <rPh sb="7" eb="8">
      <t>リョウ</t>
    </rPh>
    <phoneticPr fontId="3"/>
  </si>
  <si>
    <r>
      <t>うち</t>
    </r>
    <r>
      <rPr>
        <b/>
        <u/>
        <sz val="11"/>
        <color indexed="10"/>
        <rFont val="ＭＳ 明朝"/>
        <family val="1"/>
        <charset val="128"/>
      </rPr>
      <t xml:space="preserve">小鉢
</t>
    </r>
    <r>
      <rPr>
        <sz val="11"/>
        <rFont val="ＭＳ 明朝"/>
        <family val="1"/>
        <charset val="128"/>
      </rPr>
      <t>生産面積</t>
    </r>
    <rPh sb="2" eb="3">
      <t>コ</t>
    </rPh>
    <rPh sb="3" eb="4">
      <t>バチ</t>
    </rPh>
    <rPh sb="5" eb="7">
      <t>セイサン</t>
    </rPh>
    <rPh sb="7" eb="9">
      <t>メンセキ</t>
    </rPh>
    <phoneticPr fontId="3"/>
  </si>
  <si>
    <t>大鉢</t>
    <rPh sb="0" eb="1">
      <t>オオ</t>
    </rPh>
    <rPh sb="1" eb="2">
      <t>ハチ</t>
    </rPh>
    <phoneticPr fontId="3"/>
  </si>
  <si>
    <t>小鉢</t>
    <rPh sb="0" eb="1">
      <t>コ</t>
    </rPh>
    <rPh sb="1" eb="2">
      <t>ハチ</t>
    </rPh>
    <phoneticPr fontId="3"/>
  </si>
  <si>
    <t>大鉢</t>
    <rPh sb="0" eb="1">
      <t>オオ</t>
    </rPh>
    <rPh sb="1" eb="2">
      <t>ハチ</t>
    </rPh>
    <phoneticPr fontId="12"/>
  </si>
  <si>
    <t>小鉢</t>
    <rPh sb="0" eb="1">
      <t>コ</t>
    </rPh>
    <rPh sb="1" eb="2">
      <t>ハチ</t>
    </rPh>
    <phoneticPr fontId="12"/>
  </si>
  <si>
    <t>豊橋市細谷町字上大附195</t>
    <rPh sb="0" eb="3">
      <t>トヨハシシ</t>
    </rPh>
    <rPh sb="3" eb="6">
      <t>ホソヤチョウ</t>
    </rPh>
    <rPh sb="6" eb="7">
      <t>アザ</t>
    </rPh>
    <rPh sb="7" eb="8">
      <t>カミ</t>
    </rPh>
    <rPh sb="8" eb="9">
      <t>ダイ</t>
    </rPh>
    <rPh sb="9" eb="10">
      <t>フ</t>
    </rPh>
    <phoneticPr fontId="7"/>
  </si>
  <si>
    <t>0532-43-0885</t>
    <phoneticPr fontId="7"/>
  </si>
  <si>
    <t>090-4238-4499</t>
    <phoneticPr fontId="7"/>
  </si>
  <si>
    <t>区分</t>
    <rPh sb="0" eb="2">
      <t>クブン</t>
    </rPh>
    <phoneticPr fontId="9"/>
  </si>
  <si>
    <t>コチョウラン（大鉢）</t>
    <rPh sb="7" eb="8">
      <t>オオ</t>
    </rPh>
    <rPh sb="8" eb="9">
      <t>ハチ</t>
    </rPh>
    <phoneticPr fontId="9"/>
  </si>
  <si>
    <t>計</t>
    <rPh sb="0" eb="1">
      <t>ケイ</t>
    </rPh>
    <phoneticPr fontId="9"/>
  </si>
  <si>
    <t>コチョウラン（小鉢）</t>
    <rPh sb="7" eb="8">
      <t>コ</t>
    </rPh>
    <rPh sb="8" eb="9">
      <t>ハチ</t>
    </rPh>
    <phoneticPr fontId="9"/>
  </si>
  <si>
    <t>Ｈ29</t>
  </si>
  <si>
    <t>Ｈ30</t>
  </si>
  <si>
    <t>Ｈ28</t>
    <phoneticPr fontId="3"/>
  </si>
  <si>
    <t>Ｒ２</t>
    <phoneticPr fontId="3"/>
  </si>
  <si>
    <t>販売数量(鉢)</t>
    <rPh sb="0" eb="2">
      <t>ハンバイ</t>
    </rPh>
    <rPh sb="2" eb="4">
      <t>スウリョウ</t>
    </rPh>
    <rPh sb="5" eb="6">
      <t>ハチ</t>
    </rPh>
    <phoneticPr fontId="3"/>
  </si>
  <si>
    <t>作付面積（ha）</t>
    <rPh sb="0" eb="2">
      <t>サクツケ</t>
    </rPh>
    <rPh sb="2" eb="4">
      <t>メンセキ</t>
    </rPh>
    <phoneticPr fontId="3"/>
  </si>
  <si>
    <t>反収（鉢/10a）</t>
    <rPh sb="0" eb="2">
      <t>タンシュウ</t>
    </rPh>
    <rPh sb="3" eb="4">
      <t>ハチ</t>
    </rPh>
    <phoneticPr fontId="3"/>
  </si>
  <si>
    <t>生産量（鉢）</t>
    <rPh sb="0" eb="2">
      <t>セイサン</t>
    </rPh>
    <rPh sb="2" eb="3">
      <t>リョウ</t>
    </rPh>
    <rPh sb="4" eb="5">
      <t>ハチ</t>
    </rPh>
    <phoneticPr fontId="3"/>
  </si>
  <si>
    <t>販売単価（円/鉢）</t>
    <rPh sb="0" eb="2">
      <t>ハンバイ</t>
    </rPh>
    <rPh sb="2" eb="4">
      <t>タンカ</t>
    </rPh>
    <rPh sb="7" eb="8">
      <t>ハチ</t>
    </rPh>
    <phoneticPr fontId="7"/>
  </si>
  <si>
    <t>反収(鉢/10a)</t>
    <rPh sb="0" eb="2">
      <t>タンシュウ</t>
    </rPh>
    <rPh sb="3" eb="4">
      <t>ハチ</t>
    </rPh>
    <phoneticPr fontId="3"/>
  </si>
  <si>
    <t>合　計</t>
    <rPh sb="0" eb="3">
      <t>ゴウケイ</t>
    </rPh>
    <phoneticPr fontId="3"/>
  </si>
  <si>
    <t>※　販売数量及び販売金額については、別紙参照</t>
    <phoneticPr fontId="9"/>
  </si>
  <si>
    <t>事業実施後の販売金額/R2販売金額</t>
    <rPh sb="0" eb="2">
      <t>ジギョウ</t>
    </rPh>
    <rPh sb="2" eb="4">
      <t>ジッシ</t>
    </rPh>
    <rPh sb="4" eb="5">
      <t>ゴ</t>
    </rPh>
    <rPh sb="6" eb="8">
      <t>ハンバイ</t>
    </rPh>
    <rPh sb="8" eb="10">
      <t>キンガク</t>
    </rPh>
    <rPh sb="13" eb="15">
      <t>ハンバイ</t>
    </rPh>
    <rPh sb="15" eb="17">
      <t>キンガク</t>
    </rPh>
    <phoneticPr fontId="3"/>
  </si>
  <si>
    <t>施設等の導入による生産力増加効果</t>
    <rPh sb="0" eb="2">
      <t>シセツ</t>
    </rPh>
    <rPh sb="2" eb="3">
      <t>トウ</t>
    </rPh>
    <rPh sb="4" eb="6">
      <t>ドウニュウ</t>
    </rPh>
    <rPh sb="9" eb="12">
      <t>セイサンリョク</t>
    </rPh>
    <rPh sb="12" eb="14">
      <t>ゾウカ</t>
    </rPh>
    <rPh sb="14" eb="16">
      <t>コウカ</t>
    </rPh>
    <phoneticPr fontId="3"/>
  </si>
  <si>
    <t>コチョウラン
（大鉢）</t>
    <rPh sb="8" eb="10">
      <t>オオバチ</t>
    </rPh>
    <phoneticPr fontId="9"/>
  </si>
  <si>
    <t>コチョウラン
（小鉢）</t>
    <rPh sb="8" eb="10">
      <t>コバチ</t>
    </rPh>
    <phoneticPr fontId="9"/>
  </si>
  <si>
    <t>栽培</t>
    <rPh sb="0" eb="2">
      <t>サイバイ</t>
    </rPh>
    <phoneticPr fontId="3"/>
  </si>
  <si>
    <t>面積</t>
    <rPh sb="0" eb="2">
      <t>メンセキ</t>
    </rPh>
    <phoneticPr fontId="3"/>
  </si>
  <si>
    <t>⑦</t>
    <phoneticPr fontId="9"/>
  </si>
  <si>
    <t>豊橋市細谷町北芋が谷126</t>
    <phoneticPr fontId="2"/>
  </si>
  <si>
    <t>豊橋市細谷町中尾184</t>
    <rPh sb="0" eb="3">
      <t>トヨハシシ</t>
    </rPh>
    <rPh sb="3" eb="6">
      <t>ホソヤチョウ</t>
    </rPh>
    <rPh sb="6" eb="8">
      <t>ナカオ</t>
    </rPh>
    <phoneticPr fontId="2"/>
  </si>
  <si>
    <t>豊橋市細谷町小袋松149</t>
    <rPh sb="8" eb="9">
      <t>マツ</t>
    </rPh>
    <phoneticPr fontId="2"/>
  </si>
  <si>
    <t>地番</t>
    <rPh sb="0" eb="2">
      <t>チバン</t>
    </rPh>
    <phoneticPr fontId="12"/>
  </si>
  <si>
    <t>豊橋市細谷町字上大附195</t>
    <rPh sb="0" eb="3">
      <t>トヨハシシ</t>
    </rPh>
    <rPh sb="3" eb="6">
      <t>ホソヤチョウ</t>
    </rPh>
    <rPh sb="6" eb="7">
      <t>アザ</t>
    </rPh>
    <rPh sb="7" eb="8">
      <t>ウエ</t>
    </rPh>
    <rPh sb="8" eb="9">
      <t>ダイ</t>
    </rPh>
    <rPh sb="9" eb="10">
      <t>フ</t>
    </rPh>
    <phoneticPr fontId="2"/>
  </si>
  <si>
    <t>事業実施前</t>
    <rPh sb="0" eb="2">
      <t>ジギョウ</t>
    </rPh>
    <rPh sb="2" eb="4">
      <t>ジッシ</t>
    </rPh>
    <rPh sb="4" eb="5">
      <t>マエ</t>
    </rPh>
    <phoneticPr fontId="12"/>
  </si>
  <si>
    <t>事業実施後</t>
    <rPh sb="0" eb="2">
      <t>ジギョウ</t>
    </rPh>
    <rPh sb="2" eb="4">
      <t>ジッシ</t>
    </rPh>
    <rPh sb="4" eb="5">
      <t>ゴ</t>
    </rPh>
    <phoneticPr fontId="12"/>
  </si>
  <si>
    <t>Ｎｏ．</t>
    <phoneticPr fontId="12"/>
  </si>
  <si>
    <t>ほ場</t>
    <rPh sb="1" eb="2">
      <t>ジョウ</t>
    </rPh>
    <phoneticPr fontId="12"/>
  </si>
  <si>
    <t>計</t>
    <rPh sb="0" eb="1">
      <t>ケイ</t>
    </rPh>
    <phoneticPr fontId="12"/>
  </si>
  <si>
    <t>豊橋市東七根町西女松原60</t>
    <phoneticPr fontId="2"/>
  </si>
  <si>
    <t>区分</t>
    <rPh sb="0" eb="2">
      <t>クブン</t>
    </rPh>
    <phoneticPr fontId="12"/>
  </si>
  <si>
    <t>既設</t>
    <rPh sb="0" eb="2">
      <t>キセツ</t>
    </rPh>
    <phoneticPr fontId="12"/>
  </si>
  <si>
    <t>作付面積（ha）</t>
    <phoneticPr fontId="9"/>
  </si>
  <si>
    <t>面積（㎡）</t>
    <rPh sb="0" eb="2">
      <t>メンセキ</t>
    </rPh>
    <phoneticPr fontId="12"/>
  </si>
  <si>
    <t>計</t>
    <rPh sb="0" eb="1">
      <t>ケイ</t>
    </rPh>
    <phoneticPr fontId="20"/>
  </si>
  <si>
    <t>事業実施後①</t>
    <rPh sb="0" eb="2">
      <t>ジギョウ</t>
    </rPh>
    <rPh sb="2" eb="4">
      <t>ジッシ</t>
    </rPh>
    <rPh sb="4" eb="5">
      <t>ゴ</t>
    </rPh>
    <phoneticPr fontId="3"/>
  </si>
  <si>
    <t>事業実施後②</t>
    <rPh sb="0" eb="2">
      <t>ジギョウ</t>
    </rPh>
    <rPh sb="2" eb="4">
      <t>ジッシ</t>
    </rPh>
    <rPh sb="4" eb="5">
      <t>ゴ</t>
    </rPh>
    <phoneticPr fontId="3"/>
  </si>
  <si>
    <t>No．</t>
    <phoneticPr fontId="20"/>
  </si>
  <si>
    <t>氏名</t>
    <rPh sb="0" eb="2">
      <t>シメイ</t>
    </rPh>
    <phoneticPr fontId="20"/>
  </si>
  <si>
    <t>販売額</t>
    <rPh sb="0" eb="2">
      <t>ハンバイ</t>
    </rPh>
    <rPh sb="2" eb="3">
      <t>ガク</t>
    </rPh>
    <phoneticPr fontId="20"/>
  </si>
  <si>
    <t>生産量</t>
    <rPh sb="0" eb="2">
      <t>セイサン</t>
    </rPh>
    <rPh sb="2" eb="3">
      <t>リョウ</t>
    </rPh>
    <phoneticPr fontId="20"/>
  </si>
  <si>
    <t>事業前</t>
    <rPh sb="0" eb="2">
      <t>ジギョウ</t>
    </rPh>
    <rPh sb="2" eb="3">
      <t>マエ</t>
    </rPh>
    <phoneticPr fontId="20"/>
  </si>
  <si>
    <t>事業後</t>
    <rPh sb="0" eb="2">
      <t>ジギョウ</t>
    </rPh>
    <rPh sb="2" eb="3">
      <t>ゴ</t>
    </rPh>
    <phoneticPr fontId="20"/>
  </si>
  <si>
    <t>面積（ha）</t>
    <rPh sb="0" eb="2">
      <t>メンセキ</t>
    </rPh>
    <phoneticPr fontId="20"/>
  </si>
  <si>
    <t>増加率</t>
    <rPh sb="0" eb="2">
      <t>ゾウカ</t>
    </rPh>
    <rPh sb="2" eb="3">
      <t>リツ</t>
    </rPh>
    <phoneticPr fontId="20"/>
  </si>
  <si>
    <t>目標値</t>
    <rPh sb="0" eb="2">
      <t>モクヒョウ</t>
    </rPh>
    <rPh sb="2" eb="3">
      <t>チ</t>
    </rPh>
    <phoneticPr fontId="20"/>
  </si>
  <si>
    <t>―</t>
    <phoneticPr fontId="9"/>
  </si>
  <si>
    <t>直近単年</t>
    <rPh sb="0" eb="2">
      <t>チョッキン</t>
    </rPh>
    <rPh sb="2" eb="3">
      <t>タン</t>
    </rPh>
    <rPh sb="3" eb="4">
      <t>ネン</t>
    </rPh>
    <phoneticPr fontId="9"/>
  </si>
  <si>
    <t>地域協議会名</t>
    <rPh sb="0" eb="2">
      <t>チイキ</t>
    </rPh>
    <rPh sb="2" eb="5">
      <t>キョウギカイ</t>
    </rPh>
    <rPh sb="5" eb="6">
      <t>メイ</t>
    </rPh>
    <phoneticPr fontId="3"/>
  </si>
  <si>
    <t>住所</t>
    <rPh sb="0" eb="2">
      <t>ジュウショ</t>
    </rPh>
    <phoneticPr fontId="3"/>
  </si>
  <si>
    <t>取組内容</t>
    <rPh sb="0" eb="2">
      <t>トリクミ</t>
    </rPh>
    <rPh sb="2" eb="4">
      <t>ナイヨウ</t>
    </rPh>
    <phoneticPr fontId="3"/>
  </si>
  <si>
    <t>備考</t>
    <rPh sb="0" eb="2">
      <t>ビコウ</t>
    </rPh>
    <phoneticPr fontId="3"/>
  </si>
  <si>
    <t>名</t>
    <rPh sb="0" eb="1">
      <t>メイ</t>
    </rPh>
    <phoneticPr fontId="3"/>
  </si>
  <si>
    <t>地区名</t>
    <rPh sb="0" eb="2">
      <t>チク</t>
    </rPh>
    <rPh sb="2" eb="3">
      <t>メイ</t>
    </rPh>
    <phoneticPr fontId="3"/>
  </si>
  <si>
    <t>対象作物</t>
    <rPh sb="0" eb="2">
      <t>タイショウ</t>
    </rPh>
    <rPh sb="2" eb="4">
      <t>サクモツ</t>
    </rPh>
    <phoneticPr fontId="3"/>
  </si>
  <si>
    <t>成果目標</t>
    <rPh sb="0" eb="2">
      <t>セイカ</t>
    </rPh>
    <rPh sb="2" eb="4">
      <t>モクヒョウ</t>
    </rPh>
    <phoneticPr fontId="3"/>
  </si>
  <si>
    <t>現状</t>
    <rPh sb="0" eb="2">
      <t>ゲンジョウ</t>
    </rPh>
    <phoneticPr fontId="3"/>
  </si>
  <si>
    <t>目標</t>
    <rPh sb="0" eb="2">
      <t>モクヒョウ</t>
    </rPh>
    <phoneticPr fontId="3"/>
  </si>
  <si>
    <t>実績</t>
    <rPh sb="0" eb="2">
      <t>ジッセキ</t>
    </rPh>
    <phoneticPr fontId="3"/>
  </si>
  <si>
    <t>年度</t>
    <rPh sb="0" eb="2">
      <t>ネンド</t>
    </rPh>
    <phoneticPr fontId="30"/>
  </si>
  <si>
    <t>単位</t>
    <rPh sb="0" eb="2">
      <t>タンイ</t>
    </rPh>
    <phoneticPr fontId="30"/>
  </si>
  <si>
    <t>作物名</t>
    <rPh sb="0" eb="2">
      <t>サクモツ</t>
    </rPh>
    <rPh sb="2" eb="3">
      <t>メイ</t>
    </rPh>
    <phoneticPr fontId="3"/>
  </si>
  <si>
    <t>円</t>
    <rPh sb="0" eb="1">
      <t>エン</t>
    </rPh>
    <phoneticPr fontId="30"/>
  </si>
  <si>
    <t>（１）総括表</t>
    <rPh sb="3" eb="5">
      <t>ソウカツ</t>
    </rPh>
    <rPh sb="5" eb="6">
      <t>ヒョウ</t>
    </rPh>
    <phoneticPr fontId="3"/>
  </si>
  <si>
    <t>年度別内訳</t>
    <rPh sb="0" eb="2">
      <t>ネンド</t>
    </rPh>
    <rPh sb="2" eb="3">
      <t>ベツ</t>
    </rPh>
    <rPh sb="3" eb="5">
      <t>ウチワケ</t>
    </rPh>
    <phoneticPr fontId="3"/>
  </si>
  <si>
    <t>（円）</t>
    <rPh sb="1" eb="2">
      <t>エン</t>
    </rPh>
    <phoneticPr fontId="3"/>
  </si>
  <si>
    <t>総事業費</t>
    <rPh sb="0" eb="3">
      <t>ソウジギョウ</t>
    </rPh>
    <rPh sb="3" eb="4">
      <t>ヒ</t>
    </rPh>
    <phoneticPr fontId="3"/>
  </si>
  <si>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</si>
  <si>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</si>
  <si>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</si>
  <si>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</si>
  <si>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基金事業</t>
    <rPh sb="0" eb="2">
      <t>キキン</t>
    </rPh>
    <rPh sb="2" eb="4">
      <t>ジギョウ</t>
    </rPh>
    <phoneticPr fontId="30"/>
  </si>
  <si>
    <t>整備事業</t>
    <rPh sb="0" eb="2">
      <t>セイビ</t>
    </rPh>
    <rPh sb="2" eb="4">
      <t>ジギョウ</t>
    </rPh>
    <phoneticPr fontId="3"/>
  </si>
  <si>
    <t>生産支援事業</t>
    <rPh sb="0" eb="2">
      <t>セイサン</t>
    </rPh>
    <rPh sb="2" eb="4">
      <t>シエン</t>
    </rPh>
    <rPh sb="4" eb="6">
      <t>ジギョウ</t>
    </rPh>
    <phoneticPr fontId="3"/>
  </si>
  <si>
    <t>計</t>
    <rPh sb="0" eb="1">
      <t>ケイ</t>
    </rPh>
    <phoneticPr fontId="3"/>
  </si>
  <si>
    <t>整備事業</t>
    <rPh sb="0" eb="2">
      <t>セイビ</t>
    </rPh>
    <rPh sb="2" eb="4">
      <t>ジギョウ</t>
    </rPh>
    <phoneticPr fontId="30"/>
  </si>
  <si>
    <t>合計</t>
    <rPh sb="0" eb="2">
      <t>ゴウケイ</t>
    </rPh>
    <phoneticPr fontId="30"/>
  </si>
  <si>
    <t>（注１）整備事業について、交付率が複数ある場合は、交付率ごとに区分して記入し、交付率を備考欄に記入すること。</t>
    <rPh sb="1" eb="2">
      <t>チュウ</t>
    </rPh>
    <rPh sb="4" eb="6">
      <t>セイビ</t>
    </rPh>
    <rPh sb="6" eb="8">
      <t>ジギョウ</t>
    </rPh>
    <rPh sb="13" eb="16">
      <t>コウフリツ</t>
    </rPh>
    <rPh sb="17" eb="19">
      <t>フクスウ</t>
    </rPh>
    <rPh sb="21" eb="23">
      <t>バアイ</t>
    </rPh>
    <rPh sb="25" eb="28">
      <t>コウフリツ</t>
    </rPh>
    <rPh sb="31" eb="33">
      <t>クブン</t>
    </rPh>
    <rPh sb="35" eb="37">
      <t>キニュウ</t>
    </rPh>
    <rPh sb="39" eb="41">
      <t>コウフ</t>
    </rPh>
    <rPh sb="41" eb="42">
      <t>リツ</t>
    </rPh>
    <rPh sb="43" eb="45">
      <t>ビコウ</t>
    </rPh>
    <rPh sb="45" eb="46">
      <t>ラン</t>
    </rPh>
    <rPh sb="47" eb="49">
      <t>キニュウ</t>
    </rPh>
    <phoneticPr fontId="30"/>
  </si>
  <si>
    <t>（注３）鹿児島県及び沖縄県の分みつ糖の計画の場合は、下表を作成し、本表は削ること。</t>
    <rPh sb="1" eb="2">
      <t>チュウ</t>
    </rPh>
    <rPh sb="4" eb="8">
      <t>カゴシマケン</t>
    </rPh>
    <rPh sb="8" eb="9">
      <t>オヨ</t>
    </rPh>
    <rPh sb="10" eb="13">
      <t>オキナワケン</t>
    </rPh>
    <rPh sb="14" eb="15">
      <t>ブン</t>
    </rPh>
    <rPh sb="17" eb="18">
      <t>トウ</t>
    </rPh>
    <rPh sb="19" eb="21">
      <t>ケイカク</t>
    </rPh>
    <rPh sb="22" eb="24">
      <t>バアイ</t>
    </rPh>
    <rPh sb="26" eb="28">
      <t>カヒョウ</t>
    </rPh>
    <rPh sb="29" eb="31">
      <t>サクセイ</t>
    </rPh>
    <rPh sb="33" eb="34">
      <t>ホン</t>
    </rPh>
    <rPh sb="34" eb="35">
      <t>ヒョウ</t>
    </rPh>
    <rPh sb="36" eb="37">
      <t>ケズ</t>
    </rPh>
    <phoneticPr fontId="30"/>
  </si>
  <si>
    <t>備考</t>
    <rPh sb="0" eb="2">
      <t>ビコウ</t>
    </rPh>
    <phoneticPr fontId="30"/>
  </si>
  <si>
    <t>（別添１）</t>
    <rPh sb="1" eb="3">
      <t>ベッテン</t>
    </rPh>
    <phoneticPr fontId="30"/>
  </si>
  <si>
    <t>ア　基金事業</t>
    <rPh sb="2" eb="4">
      <t>キキン</t>
    </rPh>
    <rPh sb="4" eb="6">
      <t>ジギョウ</t>
    </rPh>
    <phoneticPr fontId="30"/>
  </si>
  <si>
    <t>　ａ　整備事業</t>
    <rPh sb="3" eb="5">
      <t>セイビ</t>
    </rPh>
    <rPh sb="5" eb="7">
      <t>ジギョウ</t>
    </rPh>
    <phoneticPr fontId="3"/>
  </si>
  <si>
    <t>取組</t>
    <rPh sb="0" eb="2">
      <t>トリクミ</t>
    </rPh>
    <phoneticPr fontId="3"/>
  </si>
  <si>
    <t>農業</t>
    <rPh sb="0" eb="2">
      <t>ノウギョウ</t>
    </rPh>
    <phoneticPr fontId="3"/>
  </si>
  <si>
    <t>事業</t>
    <rPh sb="0" eb="2">
      <t>ジギョウ</t>
    </rPh>
    <phoneticPr fontId="3"/>
  </si>
  <si>
    <t>取組目標</t>
    <rPh sb="0" eb="2">
      <t>トリクミ</t>
    </rPh>
    <rPh sb="2" eb="4">
      <t>モクヒョウ</t>
    </rPh>
    <phoneticPr fontId="3"/>
  </si>
  <si>
    <t>事業内容</t>
    <rPh sb="0" eb="2">
      <t>ジギョウ</t>
    </rPh>
    <rPh sb="2" eb="4">
      <t>ナイヨウ</t>
    </rPh>
    <phoneticPr fontId="3"/>
  </si>
  <si>
    <t>完了</t>
    <rPh sb="0" eb="2">
      <t>カンリョウ</t>
    </rPh>
    <phoneticPr fontId="3"/>
  </si>
  <si>
    <t>費用対効果</t>
    <rPh sb="0" eb="2">
      <t>ヒヨウ</t>
    </rPh>
    <rPh sb="2" eb="3">
      <t>タイ</t>
    </rPh>
    <rPh sb="3" eb="5">
      <t>コウカ</t>
    </rPh>
    <phoneticPr fontId="3"/>
  </si>
  <si>
    <t>主体名</t>
    <rPh sb="0" eb="2">
      <t>シュタイ</t>
    </rPh>
    <rPh sb="2" eb="3">
      <t>メイ</t>
    </rPh>
    <phoneticPr fontId="3"/>
  </si>
  <si>
    <t>者数</t>
    <rPh sb="0" eb="1">
      <t>シャ</t>
    </rPh>
    <rPh sb="1" eb="2">
      <t>スウ</t>
    </rPh>
    <phoneticPr fontId="3"/>
  </si>
  <si>
    <t>実施
年度</t>
    <rPh sb="0" eb="2">
      <t>ジッシ</t>
    </rPh>
    <rPh sb="3" eb="5">
      <t>ネンド</t>
    </rPh>
    <phoneticPr fontId="3"/>
  </si>
  <si>
    <t>現状値</t>
    <rPh sb="0" eb="2">
      <t>ゲンジョウ</t>
    </rPh>
    <rPh sb="2" eb="3">
      <t>アタイ</t>
    </rPh>
    <phoneticPr fontId="3"/>
  </si>
  <si>
    <t>目標値</t>
    <rPh sb="0" eb="2">
      <t>モクヒョウ</t>
    </rPh>
    <rPh sb="2" eb="3">
      <t>アタイ</t>
    </rPh>
    <phoneticPr fontId="3"/>
  </si>
  <si>
    <t>（工種、施設区分、構造、規格、能力等）</t>
    <rPh sb="1" eb="3">
      <t>コウシュ</t>
    </rPh>
    <rPh sb="4" eb="6">
      <t>シセツ</t>
    </rPh>
    <rPh sb="6" eb="8">
      <t>クブン</t>
    </rPh>
    <rPh sb="9" eb="11">
      <t>コウゾウ</t>
    </rPh>
    <rPh sb="12" eb="14">
      <t>キカク</t>
    </rPh>
    <rPh sb="15" eb="17">
      <t>ノウリョク</t>
    </rPh>
    <rPh sb="17" eb="18">
      <t>トウ</t>
    </rPh>
    <phoneticPr fontId="3"/>
  </si>
  <si>
    <t>年月日</t>
    <phoneticPr fontId="3"/>
  </si>
  <si>
    <t>分析結果</t>
    <rPh sb="0" eb="2">
      <t>ブンセキ</t>
    </rPh>
    <rPh sb="2" eb="4">
      <t>ケッカ</t>
    </rPh>
    <phoneticPr fontId="3"/>
  </si>
  <si>
    <t>（○年度）</t>
    <rPh sb="2" eb="4">
      <t>ネンド</t>
    </rPh>
    <phoneticPr fontId="30"/>
  </si>
  <si>
    <t>合計</t>
    <rPh sb="0" eb="2">
      <t>ゴウケイ</t>
    </rPh>
    <phoneticPr fontId="3"/>
  </si>
  <si>
    <t>　ｂ　生産支援事業</t>
    <rPh sb="3" eb="5">
      <t>セイサン</t>
    </rPh>
    <rPh sb="5" eb="7">
      <t>シエン</t>
    </rPh>
    <rPh sb="7" eb="9">
      <t>ジギョウ</t>
    </rPh>
    <phoneticPr fontId="3"/>
  </si>
  <si>
    <t>（㏊）</t>
    <phoneticPr fontId="3"/>
  </si>
  <si>
    <t>（注２）整備事業の附帯事務費の事業内容欄は、生産局長が別に定める附帯事務費の使途基準により記入すること。</t>
    <rPh sb="1" eb="2">
      <t>チュウ</t>
    </rPh>
    <rPh sb="4" eb="6">
      <t>セイビ</t>
    </rPh>
    <rPh sb="6" eb="8">
      <t>ジギョウ</t>
    </rPh>
    <rPh sb="9" eb="11">
      <t>フタイ</t>
    </rPh>
    <rPh sb="11" eb="14">
      <t>ジムヒ</t>
    </rPh>
    <rPh sb="15" eb="17">
      <t>ジギョウ</t>
    </rPh>
    <rPh sb="17" eb="19">
      <t>ナイヨウ</t>
    </rPh>
    <rPh sb="19" eb="20">
      <t>ラン</t>
    </rPh>
    <rPh sb="22" eb="24">
      <t>セイサン</t>
    </rPh>
    <rPh sb="24" eb="26">
      <t>キョクチョウ</t>
    </rPh>
    <rPh sb="27" eb="28">
      <t>ベツ</t>
    </rPh>
    <rPh sb="29" eb="30">
      <t>サダ</t>
    </rPh>
    <rPh sb="32" eb="34">
      <t>フタイ</t>
    </rPh>
    <rPh sb="34" eb="37">
      <t>ジムヒ</t>
    </rPh>
    <rPh sb="38" eb="40">
      <t>シト</t>
    </rPh>
    <rPh sb="40" eb="42">
      <t>キジュン</t>
    </rPh>
    <rPh sb="45" eb="47">
      <t>キニュウ</t>
    </rPh>
    <phoneticPr fontId="30"/>
  </si>
  <si>
    <t>（注４）「取組目標」欄には、産地パワーアップ計画の成果目標の達成に直接的につながる取組を記載すること。</t>
    <rPh sb="1" eb="2">
      <t>チュウ</t>
    </rPh>
    <rPh sb="5" eb="7">
      <t>トリクミ</t>
    </rPh>
    <rPh sb="7" eb="9">
      <t>モクヒョウ</t>
    </rPh>
    <rPh sb="10" eb="11">
      <t>ラン</t>
    </rPh>
    <rPh sb="14" eb="16">
      <t>サンチ</t>
    </rPh>
    <rPh sb="22" eb="24">
      <t>ケイカク</t>
    </rPh>
    <rPh sb="25" eb="27">
      <t>セイカ</t>
    </rPh>
    <rPh sb="27" eb="29">
      <t>モクヒョウ</t>
    </rPh>
    <rPh sb="30" eb="32">
      <t>タッセイ</t>
    </rPh>
    <rPh sb="33" eb="36">
      <t>チョクセツテキ</t>
    </rPh>
    <rPh sb="41" eb="43">
      <t>トリクミ</t>
    </rPh>
    <rPh sb="44" eb="46">
      <t>キサイ</t>
    </rPh>
    <phoneticPr fontId="30"/>
  </si>
  <si>
    <t>（注６）整備事業で交付率が複数ある場合は、交付率ごとに区分して記入すること。</t>
    <rPh sb="1" eb="2">
      <t>チュウ</t>
    </rPh>
    <rPh sb="4" eb="6">
      <t>セイビ</t>
    </rPh>
    <rPh sb="6" eb="8">
      <t>ジギョウ</t>
    </rPh>
    <rPh sb="9" eb="12">
      <t>コウフリツ</t>
    </rPh>
    <rPh sb="13" eb="15">
      <t>フクスウ</t>
    </rPh>
    <rPh sb="17" eb="19">
      <t>バアイ</t>
    </rPh>
    <rPh sb="21" eb="24">
      <t>コウフリツ</t>
    </rPh>
    <rPh sb="27" eb="29">
      <t>クブン</t>
    </rPh>
    <rPh sb="31" eb="33">
      <t>キニュウ</t>
    </rPh>
    <phoneticPr fontId="3"/>
  </si>
  <si>
    <t>（注７）備考欄には仕入れに係る消費税等相当額について、これを減額した場合には「除税額○○○円　うち国費○○○円」を、同税額がない場合は「該当なし」と、同税額が明らかでない場合には｢含税額」とそれぞれ記入すること。</t>
    <rPh sb="1" eb="2">
      <t>チュウ</t>
    </rPh>
    <phoneticPr fontId="3"/>
  </si>
  <si>
    <t>　ｃ　スマート農業技術を円滑に導入・定着させるための取組</t>
    <rPh sb="7" eb="9">
      <t>ノウギョウ</t>
    </rPh>
    <rPh sb="9" eb="11">
      <t>ギジュツ</t>
    </rPh>
    <rPh sb="12" eb="14">
      <t>エンカツ</t>
    </rPh>
    <rPh sb="15" eb="17">
      <t>ドウニュウ</t>
    </rPh>
    <rPh sb="18" eb="20">
      <t>テイチャク</t>
    </rPh>
    <rPh sb="26" eb="28">
      <t>トリクミ</t>
    </rPh>
    <phoneticPr fontId="3"/>
  </si>
  <si>
    <t>（オペレーター養成費・賃金、技術コンサルタント料、保険料等）</t>
    <rPh sb="7" eb="9">
      <t>ヨウセイ</t>
    </rPh>
    <rPh sb="9" eb="10">
      <t>ヒ</t>
    </rPh>
    <rPh sb="11" eb="13">
      <t>チンギン</t>
    </rPh>
    <rPh sb="14" eb="16">
      <t>ギジュツ</t>
    </rPh>
    <rPh sb="23" eb="24">
      <t>リョウ</t>
    </rPh>
    <rPh sb="25" eb="28">
      <t>ホケンリョウ</t>
    </rPh>
    <phoneticPr fontId="30"/>
  </si>
  <si>
    <t>（注）「№」欄には、１の（４）の番号を記載すること。</t>
    <rPh sb="1" eb="2">
      <t>チュウ</t>
    </rPh>
    <rPh sb="6" eb="7">
      <t>ラン</t>
    </rPh>
    <rPh sb="16" eb="18">
      <t>バンゴウ</t>
    </rPh>
    <rPh sb="19" eb="21">
      <t>キサイ</t>
    </rPh>
    <phoneticPr fontId="3"/>
  </si>
  <si>
    <t>補助額</t>
    <rPh sb="0" eb="2">
      <t>ホジョ</t>
    </rPh>
    <rPh sb="2" eb="3">
      <t>ガク</t>
    </rPh>
    <phoneticPr fontId="20"/>
  </si>
  <si>
    <t>対象</t>
    <rPh sb="0" eb="2">
      <t>タイショウ</t>
    </rPh>
    <phoneticPr fontId="20"/>
  </si>
  <si>
    <t>年度</t>
    <rPh sb="0" eb="2">
      <t>ネンド</t>
    </rPh>
    <phoneticPr fontId="20"/>
  </si>
  <si>
    <t>2件</t>
    <rPh sb="1" eb="2">
      <t>ケン</t>
    </rPh>
    <phoneticPr fontId="20"/>
  </si>
  <si>
    <t>区分</t>
    <rPh sb="0" eb="2">
      <t>クブン</t>
    </rPh>
    <phoneticPr fontId="20"/>
  </si>
  <si>
    <t>豊橋市大岩町下渡22-3</t>
    <rPh sb="0" eb="3">
      <t>トヨハシシ</t>
    </rPh>
    <rPh sb="3" eb="6">
      <t>オオイワチョウ</t>
    </rPh>
    <rPh sb="6" eb="7">
      <t>シタ</t>
    </rPh>
    <rPh sb="7" eb="8">
      <t>ト</t>
    </rPh>
    <phoneticPr fontId="7"/>
  </si>
  <si>
    <t>　内　訳</t>
    <rPh sb="1" eb="2">
      <t>ウチ</t>
    </rPh>
    <rPh sb="3" eb="4">
      <t>ヤク</t>
    </rPh>
    <phoneticPr fontId="30"/>
  </si>
  <si>
    <t>取組目標の</t>
    <rPh sb="0" eb="2">
      <t>トリクミ</t>
    </rPh>
    <rPh sb="2" eb="4">
      <t>モクヒョウ</t>
    </rPh>
    <phoneticPr fontId="3"/>
  </si>
  <si>
    <t>取組主体の</t>
    <rPh sb="0" eb="2">
      <t>トリクミ</t>
    </rPh>
    <rPh sb="2" eb="4">
      <t>シュタイ</t>
    </rPh>
    <phoneticPr fontId="3"/>
  </si>
  <si>
    <t>事後評価の</t>
    <rPh sb="0" eb="2">
      <t>ジゴ</t>
    </rPh>
    <rPh sb="2" eb="4">
      <t>ヒョウカ</t>
    </rPh>
    <phoneticPr fontId="3"/>
  </si>
  <si>
    <t>検証方法</t>
    <rPh sb="0" eb="2">
      <t>ケンショウ</t>
    </rPh>
    <rPh sb="2" eb="4">
      <t>ホウホウ</t>
    </rPh>
    <phoneticPr fontId="3"/>
  </si>
  <si>
    <t>産地生産基盤パワーアップ事業</t>
    <rPh sb="2" eb="4">
      <t>セイサン</t>
    </rPh>
    <rPh sb="4" eb="6">
      <t>キバン</t>
    </rPh>
    <phoneticPr fontId="29"/>
  </si>
  <si>
    <t>１　取組主体の情報</t>
    <rPh sb="2" eb="4">
      <t>トリクミ</t>
    </rPh>
    <rPh sb="4" eb="6">
      <t>シュタイ</t>
    </rPh>
    <rPh sb="7" eb="9">
      <t>ジョウホウ</t>
    </rPh>
    <phoneticPr fontId="3"/>
  </si>
  <si>
    <t>豊橋市地域農業再生協議会</t>
    <rPh sb="0" eb="3">
      <t>トヨハシシ</t>
    </rPh>
    <rPh sb="3" eb="5">
      <t>チイキ</t>
    </rPh>
    <rPh sb="5" eb="7">
      <t>ノウギョウ</t>
    </rPh>
    <rPh sb="7" eb="9">
      <t>サイセイ</t>
    </rPh>
    <rPh sb="9" eb="12">
      <t>キョウギカイ</t>
    </rPh>
    <phoneticPr fontId="29"/>
  </si>
  <si>
    <t>取組主体名</t>
    <rPh sb="0" eb="2">
      <t>トリクミ</t>
    </rPh>
    <rPh sb="2" eb="4">
      <t>シュタイ</t>
    </rPh>
    <rPh sb="4" eb="5">
      <t>メイ</t>
    </rPh>
    <phoneticPr fontId="3"/>
  </si>
  <si>
    <t>代表者氏名</t>
    <rPh sb="0" eb="2">
      <t>ダイヒョウ</t>
    </rPh>
    <rPh sb="2" eb="3">
      <t>シャ</t>
    </rPh>
    <rPh sb="3" eb="5">
      <t>シメイ</t>
    </rPh>
    <phoneticPr fontId="3"/>
  </si>
  <si>
    <t>区分</t>
    <rPh sb="0" eb="2">
      <t>クブン</t>
    </rPh>
    <phoneticPr fontId="3"/>
  </si>
  <si>
    <t>農業者</t>
    <rPh sb="0" eb="3">
      <t>ノウギョウシャ</t>
    </rPh>
    <phoneticPr fontId="29"/>
  </si>
  <si>
    <t>〒　　　－</t>
    <phoneticPr fontId="3"/>
  </si>
  <si>
    <t>電話番号</t>
    <rPh sb="0" eb="2">
      <t>デンワ</t>
    </rPh>
    <rPh sb="2" eb="4">
      <t>バンゴウ</t>
    </rPh>
    <phoneticPr fontId="3"/>
  </si>
  <si>
    <t>２　産地パワーアップ計画</t>
    <rPh sb="2" eb="4">
      <t>サンチ</t>
    </rPh>
    <rPh sb="10" eb="12">
      <t>ケイカク</t>
    </rPh>
    <phoneticPr fontId="3"/>
  </si>
  <si>
    <t>地域協議会</t>
    <rPh sb="0" eb="2">
      <t>チイキ</t>
    </rPh>
    <rPh sb="2" eb="5">
      <t>キョウギカイ</t>
    </rPh>
    <phoneticPr fontId="3"/>
  </si>
  <si>
    <t>整理</t>
    <rPh sb="0" eb="2">
      <t>セイリ</t>
    </rPh>
    <phoneticPr fontId="3"/>
  </si>
  <si>
    <t>事後評価の検証方法</t>
    <rPh sb="0" eb="2">
      <t>ジゴ</t>
    </rPh>
    <rPh sb="2" eb="4">
      <t>ヒョウカ</t>
    </rPh>
    <rPh sb="5" eb="7">
      <t>ケンショウ</t>
    </rPh>
    <rPh sb="7" eb="9">
      <t>ホウホウ</t>
    </rPh>
    <phoneticPr fontId="3"/>
  </si>
  <si>
    <t>等名</t>
    <rPh sb="0" eb="1">
      <t>トウ</t>
    </rPh>
    <rPh sb="1" eb="2">
      <t>メイ</t>
    </rPh>
    <phoneticPr fontId="3"/>
  </si>
  <si>
    <t>番号</t>
    <rPh sb="0" eb="2">
      <t>バンゴウ</t>
    </rPh>
    <phoneticPr fontId="3"/>
  </si>
  <si>
    <t>（ha）</t>
    <phoneticPr fontId="29"/>
  </si>
  <si>
    <t>（現状値及び目標値の算出方法）</t>
    <phoneticPr fontId="3"/>
  </si>
  <si>
    <t>（※定量的な検証ができること。）</t>
    <phoneticPr fontId="3"/>
  </si>
  <si>
    <t>豊橋市地域農業再生協議会</t>
  </si>
  <si>
    <t>豊橋</t>
    <rPh sb="0" eb="2">
      <t>トヨハシ</t>
    </rPh>
    <phoneticPr fontId="29"/>
  </si>
  <si>
    <t>ha</t>
    <phoneticPr fontId="30"/>
  </si>
  <si>
    <t>販売額の
10％以上の増加</t>
    <phoneticPr fontId="29"/>
  </si>
  <si>
    <t>所得税青色申告決算書（農業所得用）等の販売金額等を用いて検証する。</t>
    <phoneticPr fontId="29"/>
  </si>
  <si>
    <t>（注１）「整理番号」欄には、地域協議会等ごとの産地パワーアップ計画の整理番号を記載すること。</t>
    <rPh sb="1" eb="2">
      <t>チュウ</t>
    </rPh>
    <rPh sb="5" eb="7">
      <t>セイリ</t>
    </rPh>
    <rPh sb="7" eb="9">
      <t>バンゴウ</t>
    </rPh>
    <rPh sb="10" eb="11">
      <t>ラン</t>
    </rPh>
    <rPh sb="14" eb="16">
      <t>チイキ</t>
    </rPh>
    <rPh sb="16" eb="19">
      <t>キョウギカイ</t>
    </rPh>
    <rPh sb="19" eb="20">
      <t>トウ</t>
    </rPh>
    <rPh sb="23" eb="25">
      <t>サンチ</t>
    </rPh>
    <rPh sb="31" eb="33">
      <t>ケイカク</t>
    </rPh>
    <rPh sb="34" eb="36">
      <t>セイリ</t>
    </rPh>
    <rPh sb="36" eb="38">
      <t>バンゴウ</t>
    </rPh>
    <rPh sb="39" eb="41">
      <t>キサイ</t>
    </rPh>
    <phoneticPr fontId="3"/>
  </si>
  <si>
    <t>（注２）果樹の改植を行う場合は、「作物名」欄に対象品目、品種を記載すること（都道府県事業実施方針に定める対象品目、品種に限る）。</t>
    <rPh sb="1" eb="2">
      <t>チュウ</t>
    </rPh>
    <rPh sb="4" eb="6">
      <t>カジュ</t>
    </rPh>
    <rPh sb="7" eb="8">
      <t>アラタ</t>
    </rPh>
    <rPh sb="8" eb="9">
      <t>ショク</t>
    </rPh>
    <rPh sb="10" eb="11">
      <t>オコナ</t>
    </rPh>
    <rPh sb="12" eb="14">
      <t>バアイ</t>
    </rPh>
    <rPh sb="17" eb="19">
      <t>サクモツ</t>
    </rPh>
    <rPh sb="19" eb="20">
      <t>メイ</t>
    </rPh>
    <rPh sb="21" eb="22">
      <t>ラン</t>
    </rPh>
    <rPh sb="23" eb="25">
      <t>タイショウ</t>
    </rPh>
    <rPh sb="25" eb="27">
      <t>ヒンモク</t>
    </rPh>
    <rPh sb="28" eb="30">
      <t>ヒンシュ</t>
    </rPh>
    <rPh sb="31" eb="33">
      <t>キサイ</t>
    </rPh>
    <rPh sb="38" eb="42">
      <t>トドウフケン</t>
    </rPh>
    <rPh sb="42" eb="44">
      <t>ジギョウ</t>
    </rPh>
    <rPh sb="44" eb="46">
      <t>ジッシ</t>
    </rPh>
    <rPh sb="46" eb="48">
      <t>ホウシン</t>
    </rPh>
    <rPh sb="49" eb="50">
      <t>サダ</t>
    </rPh>
    <rPh sb="52" eb="54">
      <t>タイショウ</t>
    </rPh>
    <rPh sb="54" eb="56">
      <t>ヒンモク</t>
    </rPh>
    <rPh sb="57" eb="59">
      <t>ヒンシュ</t>
    </rPh>
    <rPh sb="60" eb="61">
      <t>カギ</t>
    </rPh>
    <phoneticPr fontId="3"/>
  </si>
  <si>
    <t>３　事業計画（実績）</t>
    <rPh sb="2" eb="4">
      <t>ジギョウ</t>
    </rPh>
    <rPh sb="4" eb="6">
      <t>ケイカク</t>
    </rPh>
    <rPh sb="7" eb="9">
      <t>ジッセキ</t>
    </rPh>
    <phoneticPr fontId="3"/>
  </si>
  <si>
    <t>総事業費</t>
    <phoneticPr fontId="3"/>
  </si>
  <si>
    <t>○　添付資料</t>
    <phoneticPr fontId="3"/>
  </si>
  <si>
    <t>１　基金事業</t>
    <rPh sb="2" eb="4">
      <t>キキン</t>
    </rPh>
    <rPh sb="4" eb="6">
      <t>ジギョウ</t>
    </rPh>
    <phoneticPr fontId="30"/>
  </si>
  <si>
    <t>①　概算設計書、見積書等、事業費の積算根拠となる資料、　②　費用対効果分析、　③　施設の規模算定根拠、　④　施設の能力、稼働期間等の詳細、　⑤　位置、配置図、平面図、　⑥　施設の管理運営規程、　⑦　収支計画、　⑧　再編利用計画書</t>
    <rPh sb="2" eb="4">
      <t>ガイサン</t>
    </rPh>
    <rPh sb="4" eb="7">
      <t>セッケイショ</t>
    </rPh>
    <rPh sb="8" eb="11">
      <t>ミツモリショ</t>
    </rPh>
    <rPh sb="11" eb="12">
      <t>トウ</t>
    </rPh>
    <rPh sb="13" eb="16">
      <t>ジギョウヒ</t>
    </rPh>
    <rPh sb="17" eb="19">
      <t>セキサン</t>
    </rPh>
    <rPh sb="19" eb="21">
      <t>コンキョ</t>
    </rPh>
    <rPh sb="24" eb="26">
      <t>シリョウ</t>
    </rPh>
    <phoneticPr fontId="3"/>
  </si>
  <si>
    <t>（既存施設の再編合理化の取組を行う場合）、　⑨　その他都道府県知事が必要と認める資料　等　</t>
    <phoneticPr fontId="30"/>
  </si>
  <si>
    <t>２　整備事業</t>
    <rPh sb="2" eb="4">
      <t>セイビ</t>
    </rPh>
    <rPh sb="4" eb="6">
      <t>ジギョウ</t>
    </rPh>
    <phoneticPr fontId="30"/>
  </si>
  <si>
    <t>（既存施設の再編合理化の取組を行う場合）、　⑨　その他都道府県知事が必要と認める資料　等　</t>
    <phoneticPr fontId="30"/>
  </si>
  <si>
    <t>（２）内訳</t>
    <rPh sb="3" eb="5">
      <t>ウチワケ</t>
    </rPh>
    <phoneticPr fontId="3"/>
  </si>
  <si>
    <t>別添のとおり。</t>
    <phoneticPr fontId="29"/>
  </si>
  <si>
    <t>№</t>
    <phoneticPr fontId="3"/>
  </si>
  <si>
    <t xml:space="preserve">事業
</t>
    <rPh sb="0" eb="2">
      <t>ジギョウ</t>
    </rPh>
    <phoneticPr fontId="3"/>
  </si>
  <si>
    <t>利用率</t>
    <rPh sb="0" eb="3">
      <t>リヨウリツ</t>
    </rPh>
    <phoneticPr fontId="3"/>
  </si>
  <si>
    <t>収支率</t>
    <rPh sb="0" eb="3">
      <t>シュウシリツ</t>
    </rPh>
    <phoneticPr fontId="3"/>
  </si>
  <si>
    <t>（㏊）</t>
    <phoneticPr fontId="3"/>
  </si>
  <si>
    <t>実施
年度</t>
    <phoneticPr fontId="29"/>
  </si>
  <si>
    <t>年月日</t>
    <phoneticPr fontId="3"/>
  </si>
  <si>
    <t>（○年度）</t>
    <phoneticPr fontId="29"/>
  </si>
  <si>
    <t>消費税</t>
    <rPh sb="0" eb="3">
      <t>ショウヒゼイ</t>
    </rPh>
    <phoneticPr fontId="29"/>
  </si>
  <si>
    <t>№</t>
    <phoneticPr fontId="3"/>
  </si>
  <si>
    <t>実施
年度</t>
    <phoneticPr fontId="29"/>
  </si>
  <si>
    <t>（機械（能力、台数）、リース機械（能力、台数）、資材費等）</t>
    <phoneticPr fontId="3"/>
  </si>
  <si>
    <t>（注１）「№」欄には、産地パワーアップ計画の１の（４）の番号を記載すること。</t>
    <rPh sb="1" eb="2">
      <t>チュウ</t>
    </rPh>
    <rPh sb="7" eb="8">
      <t>ラン</t>
    </rPh>
    <rPh sb="11" eb="13">
      <t>サンチ</t>
    </rPh>
    <rPh sb="19" eb="21">
      <t>ケイカク</t>
    </rPh>
    <rPh sb="28" eb="30">
      <t>バンゴウ</t>
    </rPh>
    <rPh sb="31" eb="33">
      <t>キサイ</t>
    </rPh>
    <phoneticPr fontId="3"/>
  </si>
  <si>
    <t>（注３）生産支援事業において果樹の改植を行う場合は、「対象作物名」欄に対象品目、品種を記載すること（産地パワーアップ計画に定める対象品目、品種に限る）。また、「面積」欄は実施面積を記載すること。</t>
    <rPh sb="1" eb="2">
      <t>チュウ</t>
    </rPh>
    <rPh sb="4" eb="10">
      <t>セイサンシエンジギョウ</t>
    </rPh>
    <rPh sb="14" eb="16">
      <t>カジュ</t>
    </rPh>
    <rPh sb="17" eb="18">
      <t>アラタ</t>
    </rPh>
    <rPh sb="18" eb="19">
      <t>ショク</t>
    </rPh>
    <rPh sb="20" eb="21">
      <t>オコナ</t>
    </rPh>
    <rPh sb="22" eb="24">
      <t>バアイ</t>
    </rPh>
    <rPh sb="27" eb="29">
      <t>タイショウ</t>
    </rPh>
    <rPh sb="29" eb="31">
      <t>サクモツ</t>
    </rPh>
    <rPh sb="31" eb="32">
      <t>メイ</t>
    </rPh>
    <rPh sb="33" eb="34">
      <t>ラン</t>
    </rPh>
    <rPh sb="35" eb="37">
      <t>タイショウ</t>
    </rPh>
    <rPh sb="37" eb="39">
      <t>ヒンモク</t>
    </rPh>
    <rPh sb="40" eb="42">
      <t>ヒンシュ</t>
    </rPh>
    <rPh sb="43" eb="45">
      <t>キサイ</t>
    </rPh>
    <rPh sb="50" eb="52">
      <t>サンチ</t>
    </rPh>
    <rPh sb="58" eb="60">
      <t>ケイカク</t>
    </rPh>
    <rPh sb="61" eb="62">
      <t>サダ</t>
    </rPh>
    <rPh sb="64" eb="66">
      <t>タイショウ</t>
    </rPh>
    <rPh sb="66" eb="68">
      <t>ヒンモク</t>
    </rPh>
    <rPh sb="69" eb="71">
      <t>ヒンシュ</t>
    </rPh>
    <rPh sb="72" eb="73">
      <t>カギ</t>
    </rPh>
    <phoneticPr fontId="3"/>
  </si>
  <si>
    <t>（注５）生産支援事業の「費用対効果分析結果」欄は、機械導入の場合に記載すること（機械導入以外の場合は「－」を記載）。</t>
    <rPh sb="1" eb="2">
      <t>チュウ</t>
    </rPh>
    <rPh sb="4" eb="10">
      <t>セイサンシエンジギョウ</t>
    </rPh>
    <rPh sb="12" eb="14">
      <t>ヒヨウ</t>
    </rPh>
    <rPh sb="14" eb="15">
      <t>タイ</t>
    </rPh>
    <rPh sb="15" eb="17">
      <t>コウカ</t>
    </rPh>
    <rPh sb="17" eb="19">
      <t>ブンセキ</t>
    </rPh>
    <rPh sb="19" eb="21">
      <t>ケッカ</t>
    </rPh>
    <rPh sb="22" eb="23">
      <t>ラン</t>
    </rPh>
    <rPh sb="25" eb="27">
      <t>キカイ</t>
    </rPh>
    <rPh sb="27" eb="29">
      <t>ドウニュウ</t>
    </rPh>
    <rPh sb="30" eb="32">
      <t>バアイ</t>
    </rPh>
    <rPh sb="33" eb="35">
      <t>キサイ</t>
    </rPh>
    <rPh sb="40" eb="42">
      <t>キカイ</t>
    </rPh>
    <rPh sb="42" eb="44">
      <t>ドウニュウ</t>
    </rPh>
    <rPh sb="44" eb="46">
      <t>イガイ</t>
    </rPh>
    <rPh sb="47" eb="49">
      <t>バアイ</t>
    </rPh>
    <rPh sb="54" eb="56">
      <t>キサイ</t>
    </rPh>
    <phoneticPr fontId="3"/>
  </si>
  <si>
    <t>№</t>
    <phoneticPr fontId="3"/>
  </si>
  <si>
    <t>（別添２）</t>
    <rPh sb="1" eb="3">
      <t>ベッテン</t>
    </rPh>
    <phoneticPr fontId="30"/>
  </si>
  <si>
    <t>イ　整備事業</t>
    <rPh sb="2" eb="4">
      <t>セイビ</t>
    </rPh>
    <rPh sb="4" eb="6">
      <t>ジギョウ</t>
    </rPh>
    <phoneticPr fontId="30"/>
  </si>
  <si>
    <t>№</t>
    <phoneticPr fontId="3"/>
  </si>
  <si>
    <t>（㏊）</t>
    <phoneticPr fontId="3"/>
  </si>
  <si>
    <t>４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</si>
  <si>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30"/>
  </si>
  <si>
    <t>ㇾ</t>
    <phoneticPr fontId="29"/>
  </si>
  <si>
    <t>　　（次の「個人情報の取扱い」について同意する場合は、□印にレ点を必ずご記入ください。）</t>
    <phoneticPr fontId="30"/>
  </si>
  <si>
    <t>　　個人情報の取扱い</t>
    <rPh sb="2" eb="4">
      <t>コジン</t>
    </rPh>
    <rPh sb="4" eb="6">
      <t>ジョウホウ</t>
    </rPh>
    <rPh sb="7" eb="9">
      <t>トリアツカイ</t>
    </rPh>
    <phoneticPr fontId="30"/>
  </si>
  <si>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30"/>
  </si>
  <si>
    <t>（収益性向上対策のうち基金事業（うち生産支援事業・整備事業）</t>
  </si>
  <si>
    <t>（注１）「区分」欄には、実施要綱別表２に定める取組主体の区分を記入すること。</t>
  </si>
  <si>
    <t>（注２）定款、規約等及び収支予算（又は収支決算）等、活動内容が確認できる資料を添付すること。</t>
  </si>
  <si>
    <t>（注３）成果目標は、この計画を位置づける産地パワーアップ計画の成果目標（実施要領別記３の第４の５の（１）のいずれか）を記載すること。</t>
  </si>
  <si>
    <t>（注４）中山間地域所得確保計画又は中山間地域所得向上計画と連携する産地パワーアップ計画である場合は、備考欄にその旨を記載すること。</t>
  </si>
  <si>
    <t>○年度</t>
  </si>
  <si>
    <t>（１）生産支援事業は、別紙２及び別添１～３のうち該当するものを添付すること。</t>
  </si>
  <si>
    <t>（２）整備事業は、別紙１及び次に掲げる資料を添付すること。</t>
  </si>
  <si>
    <t>別紙１及び次に掲げる資料を添付すること。</t>
  </si>
  <si>
    <t>（○年度）</t>
  </si>
  <si>
    <t>(○年度)</t>
  </si>
  <si>
    <t>（取組主体事業実施状況報告書兼評価報告書）</t>
    <rPh sb="1" eb="3">
      <t>トリクミ</t>
    </rPh>
    <rPh sb="3" eb="5">
      <t>シュタイ</t>
    </rPh>
    <rPh sb="5" eb="7">
      <t>ジギョウ</t>
    </rPh>
    <rPh sb="7" eb="9">
      <t>ジッシ</t>
    </rPh>
    <rPh sb="9" eb="11">
      <t>ジョウキョウ</t>
    </rPh>
    <rPh sb="11" eb="13">
      <t>ホウコク</t>
    </rPh>
    <rPh sb="13" eb="14">
      <t>ショ</t>
    </rPh>
    <rPh sb="14" eb="15">
      <t>ケン</t>
    </rPh>
    <rPh sb="15" eb="17">
      <t>ヒョウカ</t>
    </rPh>
    <rPh sb="17" eb="19">
      <t>ホウコク</t>
    </rPh>
    <rPh sb="19" eb="20">
      <t>ショ</t>
    </rPh>
    <phoneticPr fontId="29"/>
  </si>
  <si>
    <t>取組主体事業計画書（収益性向上タイプ）</t>
    <rPh sb="0" eb="2">
      <t>トリクミ</t>
    </rPh>
    <rPh sb="2" eb="4">
      <t>シュタイ</t>
    </rPh>
    <rPh sb="4" eb="6">
      <t>ジギョウ</t>
    </rPh>
    <rPh sb="6" eb="8">
      <t>ケイカク</t>
    </rPh>
    <rPh sb="8" eb="9">
      <t>ショ</t>
    </rPh>
    <rPh sb="10" eb="12">
      <t>シュウエキ</t>
    </rPh>
    <rPh sb="12" eb="13">
      <t>セイ</t>
    </rPh>
    <rPh sb="13" eb="15">
      <t>コウジョウ</t>
    </rPh>
    <phoneticPr fontId="29"/>
  </si>
  <si>
    <t>（注２）生産支援事業のうち、スマート農業推進枠の追加助成費を利用しない場合は、内訳を削ること。</t>
    <rPh sb="1" eb="2">
      <t>チュウ</t>
    </rPh>
    <rPh sb="4" eb="6">
      <t>セイサン</t>
    </rPh>
    <rPh sb="6" eb="8">
      <t>シエン</t>
    </rPh>
    <rPh sb="8" eb="10">
      <t>ジギョウ</t>
    </rPh>
    <rPh sb="18" eb="20">
      <t>ノウギョウ</t>
    </rPh>
    <rPh sb="20" eb="22">
      <t>スイシン</t>
    </rPh>
    <rPh sb="22" eb="23">
      <t>ワク</t>
    </rPh>
    <rPh sb="24" eb="26">
      <t>ツイカ</t>
    </rPh>
    <rPh sb="26" eb="28">
      <t>ジョセイ</t>
    </rPh>
    <rPh sb="28" eb="29">
      <t>ヒ</t>
    </rPh>
    <rPh sb="30" eb="32">
      <t>リヨウ</t>
    </rPh>
    <rPh sb="35" eb="37">
      <t>バアイ</t>
    </rPh>
    <rPh sb="39" eb="41">
      <t>ウチワケ</t>
    </rPh>
    <rPh sb="42" eb="43">
      <t>ケズ</t>
    </rPh>
    <phoneticPr fontId="30"/>
  </si>
  <si>
    <t>達成状況</t>
    <rPh sb="0" eb="2">
      <t>タッセイ</t>
    </rPh>
    <rPh sb="2" eb="4">
      <t>ジョウキョウ</t>
    </rPh>
    <phoneticPr fontId="29"/>
  </si>
  <si>
    <t>地域協議会等の</t>
    <rPh sb="0" eb="2">
      <t>チイキ</t>
    </rPh>
    <rPh sb="2" eb="5">
      <t>キョウギカイ</t>
    </rPh>
    <phoneticPr fontId="3"/>
  </si>
  <si>
    <t>評価</t>
    <rPh sb="0" eb="2">
      <t>ヒョウカ</t>
    </rPh>
    <phoneticPr fontId="29"/>
  </si>
  <si>
    <t>　　農林水産省、都道府県、地域協議会等は、産地生産基盤パワーアップ事業の実施に際して得た個人情報について、「個人情報を行政機関の保有する個人情報の保護に関する法律（平成15年法律第58号）及び関係法令に基づき適正に管理し、本事業の</t>
    <rPh sb="36" eb="38">
      <t>ジッシ</t>
    </rPh>
    <rPh sb="39" eb="40">
      <t>サイ</t>
    </rPh>
    <rPh sb="42" eb="43">
      <t>エ</t>
    </rPh>
    <rPh sb="44" eb="46">
      <t>コジン</t>
    </rPh>
    <rPh sb="46" eb="48">
      <t>ジョウホウ</t>
    </rPh>
    <phoneticPr fontId="30"/>
  </si>
  <si>
    <t>　実施のために利用します。　</t>
    <phoneticPr fontId="30"/>
  </si>
  <si>
    <t>内容</t>
    <rPh sb="0" eb="2">
      <t>ナイヨウ</t>
    </rPh>
    <phoneticPr fontId="20"/>
  </si>
  <si>
    <t>現状値</t>
    <rPh sb="0" eb="2">
      <t>ゲンジョウ</t>
    </rPh>
    <rPh sb="2" eb="3">
      <t>チ</t>
    </rPh>
    <phoneticPr fontId="20"/>
  </si>
  <si>
    <t>年度</t>
    <rPh sb="0" eb="2">
      <t>ネンド</t>
    </rPh>
    <phoneticPr fontId="20"/>
  </si>
  <si>
    <r>
      <t>別添参考様式</t>
    </r>
    <r>
      <rPr>
        <b/>
        <sz val="20"/>
        <rFont val="ＭＳ Ｐゴシック"/>
        <family val="3"/>
        <charset val="128"/>
      </rPr>
      <t>３－１号（別記様式第３－５号関係）（収益性向上対策のうち基金事業（うち生産支援事業等）・整備事業）</t>
    </r>
    <rPh sb="0" eb="2">
      <t>ベッテン</t>
    </rPh>
    <rPh sb="2" eb="4">
      <t>サンコウ</t>
    </rPh>
    <rPh sb="4" eb="6">
      <t>ヨウシキ</t>
    </rPh>
    <rPh sb="9" eb="10">
      <t>ゴウ</t>
    </rPh>
    <rPh sb="11" eb="13">
      <t>ベッキ</t>
    </rPh>
    <rPh sb="13" eb="15">
      <t>ヨウシキ</t>
    </rPh>
    <rPh sb="15" eb="16">
      <t>ダイ</t>
    </rPh>
    <rPh sb="19" eb="20">
      <t>ゴウ</t>
    </rPh>
    <rPh sb="20" eb="22">
      <t>カンケイ</t>
    </rPh>
    <rPh sb="24" eb="31">
      <t>シュウエキセイコウジョウタイサク</t>
    </rPh>
    <rPh sb="34" eb="36">
      <t>キキン</t>
    </rPh>
    <rPh sb="36" eb="38">
      <t>ジギョウ</t>
    </rPh>
    <rPh sb="41" eb="43">
      <t>セイサン</t>
    </rPh>
    <rPh sb="43" eb="45">
      <t>シエン</t>
    </rPh>
    <rPh sb="45" eb="47">
      <t>ジギョウ</t>
    </rPh>
    <rPh sb="47" eb="48">
      <t>トウ</t>
    </rPh>
    <rPh sb="50" eb="52">
      <t>セイビ</t>
    </rPh>
    <rPh sb="52" eb="54">
      <t>ジギョウ</t>
    </rPh>
    <phoneticPr fontId="3"/>
  </si>
  <si>
    <t>産地生産基盤パワーアップ事業</t>
    <phoneticPr fontId="29"/>
  </si>
  <si>
    <t>取組主体事業計画書（収益性向上タイプ）</t>
    <rPh sb="0" eb="2">
      <t>トリクミ</t>
    </rPh>
    <rPh sb="2" eb="4">
      <t>シュタイ</t>
    </rPh>
    <rPh sb="10" eb="15">
      <t>シュウエキセイコウジョウ</t>
    </rPh>
    <phoneticPr fontId="3"/>
  </si>
  <si>
    <t>（取組主体事業実施状況報告書兼評価報告書）</t>
    <phoneticPr fontId="29"/>
  </si>
  <si>
    <t>事業実施年度</t>
    <phoneticPr fontId="29"/>
  </si>
  <si>
    <t>：</t>
    <phoneticPr fontId="29"/>
  </si>
  <si>
    <t>令和４年度</t>
    <rPh sb="0" eb="2">
      <t>レイワ</t>
    </rPh>
    <rPh sb="3" eb="5">
      <t>ネンド</t>
    </rPh>
    <phoneticPr fontId="3"/>
  </si>
  <si>
    <t>都道府県・市町村名</t>
    <phoneticPr fontId="29"/>
  </si>
  <si>
    <t>愛知県　豊橋市</t>
    <rPh sb="0" eb="3">
      <t>アイチケン</t>
    </rPh>
    <rPh sb="4" eb="7">
      <t>トヨハシシ</t>
    </rPh>
    <phoneticPr fontId="30"/>
  </si>
  <si>
    <t>取組主体名</t>
    <rPh sb="0" eb="2">
      <t>トリクミ</t>
    </rPh>
    <rPh sb="2" eb="4">
      <t>シュタイ</t>
    </rPh>
    <rPh sb="4" eb="5">
      <t>メイ</t>
    </rPh>
    <phoneticPr fontId="29"/>
  </si>
  <si>
    <t>代表者</t>
    <rPh sb="0" eb="3">
      <t>ダイヒョウシャ</t>
    </rPh>
    <phoneticPr fontId="29"/>
  </si>
  <si>
    <t>補助品目</t>
    <rPh sb="0" eb="2">
      <t>ホジョ</t>
    </rPh>
    <rPh sb="2" eb="4">
      <t>ヒンモク</t>
    </rPh>
    <phoneticPr fontId="20"/>
  </si>
  <si>
    <t>品目名</t>
    <rPh sb="0" eb="2">
      <t>ヒンモク</t>
    </rPh>
    <rPh sb="2" eb="3">
      <t>メイ</t>
    </rPh>
    <phoneticPr fontId="20"/>
  </si>
  <si>
    <t>補助額算定</t>
    <rPh sb="0" eb="2">
      <t>ホジョ</t>
    </rPh>
    <rPh sb="2" eb="3">
      <t>ガク</t>
    </rPh>
    <rPh sb="3" eb="5">
      <t>サンテイ</t>
    </rPh>
    <phoneticPr fontId="29"/>
  </si>
  <si>
    <t>税抜事業費</t>
    <rPh sb="0" eb="1">
      <t>ゼイ</t>
    </rPh>
    <rPh sb="1" eb="2">
      <t>ヌ</t>
    </rPh>
    <rPh sb="2" eb="4">
      <t>ジギョウ</t>
    </rPh>
    <rPh sb="4" eb="5">
      <t>ヒ</t>
    </rPh>
    <phoneticPr fontId="29"/>
  </si>
  <si>
    <t>項目別事業費</t>
    <rPh sb="0" eb="2">
      <t>コウモク</t>
    </rPh>
    <rPh sb="2" eb="3">
      <t>ベツ</t>
    </rPh>
    <rPh sb="3" eb="5">
      <t>ジギョウ</t>
    </rPh>
    <rPh sb="5" eb="6">
      <t>ヒ</t>
    </rPh>
    <phoneticPr fontId="29"/>
  </si>
  <si>
    <t>対象外</t>
    <rPh sb="0" eb="2">
      <t>タイショウ</t>
    </rPh>
    <rPh sb="2" eb="3">
      <t>ガイ</t>
    </rPh>
    <phoneticPr fontId="29"/>
  </si>
  <si>
    <t>補助額</t>
    <rPh sb="0" eb="2">
      <t>ホジョ</t>
    </rPh>
    <rPh sb="2" eb="3">
      <t>ガク</t>
    </rPh>
    <phoneticPr fontId="3"/>
  </si>
  <si>
    <t>胡蝶蘭ファーム（株）　</t>
    <rPh sb="0" eb="3">
      <t>コチョウラン</t>
    </rPh>
    <phoneticPr fontId="3"/>
  </si>
  <si>
    <t>説明</t>
    <rPh sb="0" eb="2">
      <t>セツメイ</t>
    </rPh>
    <phoneticPr fontId="20"/>
  </si>
  <si>
    <t>（共同申請者→地域協議会長等）</t>
    <rPh sb="1" eb="3">
      <t>キョウドウ</t>
    </rPh>
    <rPh sb="3" eb="6">
      <t>シンセイシャ</t>
    </rPh>
    <rPh sb="7" eb="9">
      <t>チイキ</t>
    </rPh>
    <rPh sb="9" eb="12">
      <t>キョウギカイ</t>
    </rPh>
    <rPh sb="12" eb="13">
      <t>ナガ</t>
    </rPh>
    <rPh sb="13" eb="14">
      <t>トウ</t>
    </rPh>
    <phoneticPr fontId="30"/>
  </si>
  <si>
    <t>（共同申請者→地域協議会長等）</t>
    <rPh sb="1" eb="3">
      <t>キョウドウ</t>
    </rPh>
    <rPh sb="3" eb="6">
      <t>シンセイシャ</t>
    </rPh>
    <rPh sb="7" eb="9">
      <t>チイキ</t>
    </rPh>
    <rPh sb="9" eb="11">
      <t>キョウギ</t>
    </rPh>
    <rPh sb="11" eb="13">
      <t>カイチョウ</t>
    </rPh>
    <rPh sb="13" eb="14">
      <t>トウ</t>
    </rPh>
    <phoneticPr fontId="30"/>
  </si>
  <si>
    <t>個票（リース方式による機械等の導入の取組用）</t>
    <rPh sb="0" eb="1">
      <t>コ</t>
    </rPh>
    <rPh sb="1" eb="2">
      <t>ヒョウ</t>
    </rPh>
    <phoneticPr fontId="30"/>
  </si>
  <si>
    <t>産地生産基盤パワーアップ事業の機械リース計画書</t>
    <rPh sb="0" eb="2">
      <t>サンチ</t>
    </rPh>
    <rPh sb="2" eb="4">
      <t>セイサン</t>
    </rPh>
    <rPh sb="4" eb="6">
      <t>キバン</t>
    </rPh>
    <rPh sb="12" eb="14">
      <t>ジギョウ</t>
    </rPh>
    <rPh sb="15" eb="17">
      <t>キカイ</t>
    </rPh>
    <rPh sb="20" eb="23">
      <t>ケイカクショ</t>
    </rPh>
    <phoneticPr fontId="30"/>
  </si>
  <si>
    <t>機械リース計画書</t>
    <rPh sb="0" eb="2">
      <t>キカイ</t>
    </rPh>
    <rPh sb="5" eb="7">
      <t>ケイカク</t>
    </rPh>
    <rPh sb="7" eb="8">
      <t>ショ</t>
    </rPh>
    <phoneticPr fontId="30"/>
  </si>
  <si>
    <t>令和　年　月　日</t>
    <rPh sb="0" eb="2">
      <t>レイワ</t>
    </rPh>
    <rPh sb="3" eb="4">
      <t>ネン</t>
    </rPh>
    <rPh sb="5" eb="6">
      <t>ガツ</t>
    </rPh>
    <rPh sb="7" eb="8">
      <t>ニチ</t>
    </rPh>
    <phoneticPr fontId="29"/>
  </si>
  <si>
    <t>　豊橋市地域農業再生協議会長　殿</t>
    <rPh sb="1" eb="4">
      <t>トヨハシシ</t>
    </rPh>
    <rPh sb="4" eb="6">
      <t>チイキ</t>
    </rPh>
    <rPh sb="6" eb="8">
      <t>ノウギョウ</t>
    </rPh>
    <rPh sb="8" eb="10">
      <t>サイセイ</t>
    </rPh>
    <rPh sb="10" eb="13">
      <t>キョウギカイ</t>
    </rPh>
    <rPh sb="13" eb="14">
      <t>チョウ</t>
    </rPh>
    <rPh sb="15" eb="16">
      <t>ドノ</t>
    </rPh>
    <phoneticPr fontId="30"/>
  </si>
  <si>
    <t>　（愛知県農業再生協議会長　殿）</t>
    <rPh sb="2" eb="4">
      <t>アイチ</t>
    </rPh>
    <rPh sb="4" eb="5">
      <t>ケン</t>
    </rPh>
    <rPh sb="5" eb="7">
      <t>ノウギョウ</t>
    </rPh>
    <rPh sb="7" eb="9">
      <t>サイセイ</t>
    </rPh>
    <rPh sb="9" eb="12">
      <t>キョウギカイ</t>
    </rPh>
    <rPh sb="12" eb="13">
      <t>チョウ</t>
    </rPh>
    <rPh sb="14" eb="15">
      <t>ドノ</t>
    </rPh>
    <phoneticPr fontId="30"/>
  </si>
  <si>
    <t>リース方式による機械等の導入の取組</t>
    <rPh sb="3" eb="5">
      <t>ホウシキ</t>
    </rPh>
    <rPh sb="8" eb="10">
      <t>キカイ</t>
    </rPh>
    <rPh sb="10" eb="11">
      <t>トウ</t>
    </rPh>
    <rPh sb="12" eb="14">
      <t>ドウニュウ</t>
    </rPh>
    <rPh sb="15" eb="17">
      <t>トリクミ</t>
    </rPh>
    <phoneticPr fontId="30"/>
  </si>
  <si>
    <t xml:space="preserve"> 対象機械</t>
    <rPh sb="1" eb="3">
      <t>タイショウ</t>
    </rPh>
    <rPh sb="3" eb="5">
      <t>キカイ</t>
    </rPh>
    <phoneticPr fontId="30"/>
  </si>
  <si>
    <t>機種名</t>
    <rPh sb="0" eb="3">
      <t>キシュメイ</t>
    </rPh>
    <phoneticPr fontId="30"/>
  </si>
  <si>
    <t>数量</t>
    <rPh sb="0" eb="2">
      <t>スウリョウ</t>
    </rPh>
    <phoneticPr fontId="30"/>
  </si>
  <si>
    <t>式</t>
    <rPh sb="0" eb="1">
      <t>シキ</t>
    </rPh>
    <phoneticPr fontId="30"/>
  </si>
  <si>
    <t>【取組主体名】</t>
    <rPh sb="1" eb="3">
      <t>トリクミ</t>
    </rPh>
    <rPh sb="3" eb="5">
      <t>シュタイ</t>
    </rPh>
    <rPh sb="5" eb="6">
      <t>メイ</t>
    </rPh>
    <phoneticPr fontId="30"/>
  </si>
  <si>
    <t>フリガナ</t>
    <phoneticPr fontId="30"/>
  </si>
  <si>
    <t/>
  </si>
  <si>
    <t>型式名</t>
    <rPh sb="0" eb="2">
      <t>カタシキ</t>
    </rPh>
    <rPh sb="2" eb="3">
      <t>メイ</t>
    </rPh>
    <phoneticPr fontId="30"/>
  </si>
  <si>
    <t>氏  名</t>
    <rPh sb="0" eb="1">
      <t>シ</t>
    </rPh>
    <rPh sb="3" eb="4">
      <t>ナ</t>
    </rPh>
    <phoneticPr fontId="30"/>
  </si>
  <si>
    <t>代表者氏名</t>
    <rPh sb="0" eb="3">
      <t>ダイヒョウシャ</t>
    </rPh>
    <rPh sb="3" eb="5">
      <t>シメイ</t>
    </rPh>
    <phoneticPr fontId="3"/>
  </si>
  <si>
    <t>住  所</t>
    <rPh sb="0" eb="1">
      <t>ジュウ</t>
    </rPh>
    <rPh sb="3" eb="4">
      <t>ショ</t>
    </rPh>
    <phoneticPr fontId="30"/>
  </si>
  <si>
    <t>対象作物</t>
    <rPh sb="0" eb="2">
      <t>タイショウ</t>
    </rPh>
    <rPh sb="2" eb="4">
      <t>サクモツ</t>
    </rPh>
    <phoneticPr fontId="30"/>
  </si>
  <si>
    <t>電話番号</t>
    <rPh sb="0" eb="2">
      <t>デンワ</t>
    </rPh>
    <rPh sb="2" eb="4">
      <t>バンゴウ</t>
    </rPh>
    <phoneticPr fontId="30"/>
  </si>
  <si>
    <t>【リース事業者】</t>
    <rPh sb="4" eb="7">
      <t>ジギョウシャ</t>
    </rPh>
    <phoneticPr fontId="30"/>
  </si>
  <si>
    <t>利用面積</t>
    <rPh sb="0" eb="2">
      <t>リヨウ</t>
    </rPh>
    <rPh sb="2" eb="4">
      <t>メンセキ</t>
    </rPh>
    <phoneticPr fontId="30"/>
  </si>
  <si>
    <t>事業者名</t>
    <rPh sb="0" eb="3">
      <t>ジギョウシャ</t>
    </rPh>
    <rPh sb="3" eb="4">
      <t>メイ</t>
    </rPh>
    <phoneticPr fontId="30"/>
  </si>
  <si>
    <t>ＪＡ三井リース株式会社</t>
    <phoneticPr fontId="30"/>
  </si>
  <si>
    <r>
      <rPr>
        <sz val="11"/>
        <rFont val="ＭＳ Ｐゴシック"/>
        <family val="3"/>
        <charset val="128"/>
      </rPr>
      <t>現有機の有無</t>
    </r>
    <r>
      <rPr>
        <sz val="9"/>
        <rFont val="ＭＳ Ｐゴシック"/>
        <family val="3"/>
        <charset val="128"/>
      </rPr>
      <t xml:space="preserve">
</t>
    </r>
    <r>
      <rPr>
        <sz val="8"/>
        <rFont val="ＭＳ Ｐゴシック"/>
        <family val="3"/>
        <charset val="128"/>
      </rPr>
      <t>(有の場合：能力・取得年月・台数など)</t>
    </r>
    <rPh sb="0" eb="3">
      <t>ゲンユウキ</t>
    </rPh>
    <rPh sb="4" eb="6">
      <t>ウム</t>
    </rPh>
    <rPh sb="8" eb="9">
      <t>ア</t>
    </rPh>
    <rPh sb="10" eb="12">
      <t>バアイ</t>
    </rPh>
    <rPh sb="13" eb="15">
      <t>ノウリョク</t>
    </rPh>
    <rPh sb="16" eb="18">
      <t>シュトク</t>
    </rPh>
    <rPh sb="18" eb="20">
      <t>ネンゲツ</t>
    </rPh>
    <rPh sb="21" eb="23">
      <t>ダイスウ</t>
    </rPh>
    <phoneticPr fontId="30"/>
  </si>
  <si>
    <t>無</t>
    <rPh sb="0" eb="1">
      <t>ム</t>
    </rPh>
    <phoneticPr fontId="29"/>
  </si>
  <si>
    <t>代表者名</t>
    <rPh sb="0" eb="3">
      <t>ダイヒョウシャ</t>
    </rPh>
    <rPh sb="3" eb="4">
      <t>メイ</t>
    </rPh>
    <phoneticPr fontId="30"/>
  </si>
  <si>
    <t>〒460-8000</t>
    <phoneticPr fontId="29"/>
  </si>
  <si>
    <t xml:space="preserve"> リース期間</t>
    <rPh sb="4" eb="6">
      <t>キカン</t>
    </rPh>
    <phoneticPr fontId="30"/>
  </si>
  <si>
    <r>
      <t>開始日 ～ 終了日</t>
    </r>
    <r>
      <rPr>
        <sz val="9"/>
        <rFont val="ＭＳ ゴシック"/>
        <family val="3"/>
        <charset val="128"/>
      </rPr>
      <t>（※１）</t>
    </r>
    <rPh sb="0" eb="3">
      <t>カイシビ</t>
    </rPh>
    <rPh sb="6" eb="9">
      <t>シュウリョウビ</t>
    </rPh>
    <phoneticPr fontId="30"/>
  </si>
  <si>
    <t>～</t>
    <phoneticPr fontId="30"/>
  </si>
  <si>
    <t>～</t>
    <phoneticPr fontId="30"/>
  </si>
  <si>
    <t>名古屋市中区栄二丁目3番6号
ＮＢＦ名古屋広小路ビル</t>
    <phoneticPr fontId="29"/>
  </si>
  <si>
    <t>リース借受日から○年間（※２）</t>
    <rPh sb="3" eb="4">
      <t>シャク</t>
    </rPh>
    <rPh sb="4" eb="5">
      <t>ジュ</t>
    </rPh>
    <rPh sb="5" eb="6">
      <t>ビ</t>
    </rPh>
    <rPh sb="9" eb="11">
      <t>ネンカン</t>
    </rPh>
    <phoneticPr fontId="30"/>
  </si>
  <si>
    <t>（年）</t>
    <rPh sb="1" eb="2">
      <t>ネン</t>
    </rPh>
    <phoneticPr fontId="30"/>
  </si>
  <si>
    <t xml:space="preserve"> リース物件取得見込額（税抜き）</t>
    <rPh sb="4" eb="6">
      <t>ブッケン</t>
    </rPh>
    <rPh sb="6" eb="8">
      <t>シュトク</t>
    </rPh>
    <rPh sb="8" eb="11">
      <t>ミコミガク</t>
    </rPh>
    <rPh sb="12" eb="14">
      <t>ゼイヌ</t>
    </rPh>
    <phoneticPr fontId="30"/>
  </si>
  <si>
    <t>[1]</t>
    <phoneticPr fontId="30"/>
  </si>
  <si>
    <t>[1]</t>
    <phoneticPr fontId="30"/>
  </si>
  <si>
    <t>（円）</t>
    <rPh sb="1" eb="2">
      <t>エン</t>
    </rPh>
    <phoneticPr fontId="30"/>
  </si>
  <si>
    <t>うちオプション分（税抜）</t>
    <rPh sb="7" eb="8">
      <t>ブン</t>
    </rPh>
    <rPh sb="9" eb="10">
      <t>ゼイ</t>
    </rPh>
    <rPh sb="10" eb="11">
      <t>ヌ</t>
    </rPh>
    <phoneticPr fontId="30"/>
  </si>
  <si>
    <t xml:space="preserve"> リース期間終了後の残価設定</t>
    <rPh sb="4" eb="6">
      <t>キカン</t>
    </rPh>
    <rPh sb="6" eb="8">
      <t>シュウリョウ</t>
    </rPh>
    <rPh sb="8" eb="9">
      <t>ゴ</t>
    </rPh>
    <rPh sb="10" eb="11">
      <t>ザン</t>
    </rPh>
    <rPh sb="11" eb="12">
      <t>カ</t>
    </rPh>
    <rPh sb="12" eb="14">
      <t>セッテイ</t>
    </rPh>
    <phoneticPr fontId="30"/>
  </si>
  <si>
    <t>[2]</t>
    <phoneticPr fontId="30"/>
  </si>
  <si>
    <t>[2]</t>
    <phoneticPr fontId="30"/>
  </si>
  <si>
    <t>　産地生産基盤パワーアップ事業の機械リース計画を作成しましたので提出します。</t>
    <rPh sb="1" eb="3">
      <t>サンチ</t>
    </rPh>
    <rPh sb="3" eb="5">
      <t>セイサン</t>
    </rPh>
    <rPh sb="5" eb="7">
      <t>キバン</t>
    </rPh>
    <rPh sb="13" eb="15">
      <t>ジギョウ</t>
    </rPh>
    <rPh sb="16" eb="18">
      <t>キカイ</t>
    </rPh>
    <rPh sb="21" eb="23">
      <t>ケイカク</t>
    </rPh>
    <rPh sb="24" eb="26">
      <t>サクセイ</t>
    </rPh>
    <rPh sb="32" eb="34">
      <t>テイシュツ</t>
    </rPh>
    <phoneticPr fontId="30"/>
  </si>
  <si>
    <t xml:space="preserve"> リース料助成申請額　</t>
    <rPh sb="4" eb="5">
      <t>リョウ</t>
    </rPh>
    <rPh sb="5" eb="7">
      <t>ジョセイ</t>
    </rPh>
    <rPh sb="7" eb="9">
      <t>シンセイ</t>
    </rPh>
    <rPh sb="9" eb="10">
      <t>ガク</t>
    </rPh>
    <phoneticPr fontId="30"/>
  </si>
  <si>
    <t>[3]</t>
    <phoneticPr fontId="30"/>
  </si>
  <si>
    <t>[3]</t>
    <phoneticPr fontId="30"/>
  </si>
  <si>
    <t>記</t>
    <rPh sb="0" eb="1">
      <t>キ</t>
    </rPh>
    <phoneticPr fontId="30"/>
  </si>
  <si>
    <t xml:space="preserve"> リース諸費用（金利・保険料・消費税）</t>
    <rPh sb="4" eb="7">
      <t>ショヒヨウ</t>
    </rPh>
    <rPh sb="8" eb="10">
      <t>キンリ</t>
    </rPh>
    <rPh sb="11" eb="14">
      <t>ホケンリョウ</t>
    </rPh>
    <rPh sb="15" eb="18">
      <t>ショウヒゼイ</t>
    </rPh>
    <phoneticPr fontId="30"/>
  </si>
  <si>
    <t>[4]</t>
    <phoneticPr fontId="30"/>
  </si>
  <si>
    <t>[4]</t>
    <phoneticPr fontId="30"/>
  </si>
  <si>
    <t>　取組主体事業計画に基づいて、次の取組を行います。</t>
    <rPh sb="15" eb="16">
      <t>ツギ</t>
    </rPh>
    <phoneticPr fontId="30"/>
  </si>
  <si>
    <t>うち税相当分</t>
    <rPh sb="2" eb="3">
      <t>ゼイ</t>
    </rPh>
    <rPh sb="3" eb="6">
      <t>ソウトウブン</t>
    </rPh>
    <phoneticPr fontId="30"/>
  </si>
  <si>
    <t>２</t>
    <phoneticPr fontId="30"/>
  </si>
  <si>
    <t xml:space="preserve"> 機械利用者負担リース料（税込み）</t>
    <rPh sb="1" eb="3">
      <t>キカイ</t>
    </rPh>
    <rPh sb="3" eb="5">
      <t>リヨウ</t>
    </rPh>
    <rPh sb="5" eb="6">
      <t>シャ</t>
    </rPh>
    <rPh sb="6" eb="8">
      <t>フタン</t>
    </rPh>
    <rPh sb="11" eb="12">
      <t>リョウ</t>
    </rPh>
    <rPh sb="13" eb="15">
      <t>ゼイコ</t>
    </rPh>
    <phoneticPr fontId="30"/>
  </si>
  <si>
    <t>[5]</t>
    <phoneticPr fontId="30"/>
  </si>
  <si>
    <t xml:space="preserve"> リース物件保管場所</t>
    <rPh sb="4" eb="6">
      <t>ブッケン</t>
    </rPh>
    <rPh sb="6" eb="8">
      <t>ホカン</t>
    </rPh>
    <rPh sb="8" eb="10">
      <t>バショ</t>
    </rPh>
    <phoneticPr fontId="30"/>
  </si>
  <si>
    <t xml:space="preserve"> リース事業者名</t>
    <rPh sb="4" eb="7">
      <t>ジギョウシャ</t>
    </rPh>
    <rPh sb="7" eb="8">
      <t>メイ</t>
    </rPh>
    <phoneticPr fontId="30"/>
  </si>
  <si>
    <t>ＪＡ三井リース株式会社</t>
    <phoneticPr fontId="30"/>
  </si>
  <si>
    <t>　計画額</t>
    <rPh sb="1" eb="4">
      <t>ケイカクガク</t>
    </rPh>
    <phoneticPr fontId="30"/>
  </si>
  <si>
    <t>５</t>
    <phoneticPr fontId="30"/>
  </si>
  <si>
    <t>　取組の内容</t>
    <rPh sb="1" eb="3">
      <t>トリクミ</t>
    </rPh>
    <rPh sb="4" eb="6">
      <t>ナイヨウ</t>
    </rPh>
    <phoneticPr fontId="30"/>
  </si>
  <si>
    <t>注１：</t>
    <rPh sb="0" eb="1">
      <t>チュウ</t>
    </rPh>
    <phoneticPr fontId="30"/>
  </si>
  <si>
    <t>　※１及び※２については、いずれかを記入してください。</t>
    <phoneticPr fontId="30"/>
  </si>
  <si>
    <t>　別添個票のとおり。</t>
    <rPh sb="1" eb="3">
      <t>ベッテン</t>
    </rPh>
    <rPh sb="3" eb="5">
      <t>コヒョウ</t>
    </rPh>
    <phoneticPr fontId="30"/>
  </si>
  <si>
    <t>注２：</t>
    <rPh sb="0" eb="1">
      <t>チュウ</t>
    </rPh>
    <phoneticPr fontId="30"/>
  </si>
  <si>
    <t>　リース助成申請額は、A、Bのいずれか小さい額を記入してください。</t>
    <phoneticPr fontId="30"/>
  </si>
  <si>
    <t xml:space="preserve"> A:[1]×（リース期間／法定耐用年数）×１／２以内</t>
    <rPh sb="11" eb="13">
      <t>キカン</t>
    </rPh>
    <rPh sb="14" eb="16">
      <t>ホウテイ</t>
    </rPh>
    <rPh sb="16" eb="18">
      <t>タイヨウ</t>
    </rPh>
    <rPh sb="18" eb="19">
      <t>ネン</t>
    </rPh>
    <rPh sb="19" eb="20">
      <t>スウ</t>
    </rPh>
    <rPh sb="25" eb="27">
      <t>イナイ</t>
    </rPh>
    <phoneticPr fontId="30"/>
  </si>
  <si>
    <t xml:space="preserve"> B:（[1]－[2]）×１／２以内</t>
    <rPh sb="16" eb="18">
      <t>イナイ</t>
    </rPh>
    <phoneticPr fontId="30"/>
  </si>
  <si>
    <t>注３：</t>
    <rPh sb="0" eb="1">
      <t>チュウ</t>
    </rPh>
    <phoneticPr fontId="30"/>
  </si>
  <si>
    <t>　複数の機械をリースする場合には、機械ごとにそれぞれ作成してください。</t>
    <phoneticPr fontId="30"/>
  </si>
  <si>
    <t>注４：</t>
    <rPh sb="0" eb="1">
      <t>チュウ</t>
    </rPh>
    <phoneticPr fontId="30"/>
  </si>
  <si>
    <t>　別紙の調書に必要事項を記入の上、併せて提出してください。</t>
    <rPh sb="1" eb="3">
      <t>ベッシ</t>
    </rPh>
    <rPh sb="4" eb="6">
      <t>チョウショ</t>
    </rPh>
    <rPh sb="7" eb="9">
      <t>ヒツヨウ</t>
    </rPh>
    <rPh sb="9" eb="11">
      <t>ジコウ</t>
    </rPh>
    <rPh sb="12" eb="14">
      <t>キニュウ</t>
    </rPh>
    <rPh sb="15" eb="16">
      <t>ウエ</t>
    </rPh>
    <rPh sb="17" eb="18">
      <t>アワ</t>
    </rPh>
    <rPh sb="20" eb="22">
      <t>テイシュツ</t>
    </rPh>
    <phoneticPr fontId="30"/>
  </si>
  <si>
    <t>注５：</t>
    <rPh sb="0" eb="1">
      <t>チュウ</t>
    </rPh>
    <phoneticPr fontId="30"/>
  </si>
  <si>
    <t>　添付書類は、以下のとおり。</t>
    <rPh sb="1" eb="3">
      <t>テンプ</t>
    </rPh>
    <rPh sb="3" eb="5">
      <t>ショルイ</t>
    </rPh>
    <rPh sb="7" eb="9">
      <t>イカ</t>
    </rPh>
    <phoneticPr fontId="30"/>
  </si>
  <si>
    <t>①　複数の販売会社の見積書の写し等（全社分）</t>
    <rPh sb="2" eb="4">
      <t>フクスウ</t>
    </rPh>
    <rPh sb="5" eb="7">
      <t>ハンバイ</t>
    </rPh>
    <rPh sb="7" eb="9">
      <t>カイシャ</t>
    </rPh>
    <rPh sb="10" eb="13">
      <t>ミツモリショ</t>
    </rPh>
    <rPh sb="14" eb="15">
      <t>ウツ</t>
    </rPh>
    <rPh sb="16" eb="17">
      <t>トウ</t>
    </rPh>
    <rPh sb="18" eb="20">
      <t>ゼンシャ</t>
    </rPh>
    <rPh sb="20" eb="21">
      <t>ブン</t>
    </rPh>
    <phoneticPr fontId="30"/>
  </si>
  <si>
    <t>②　その他都道府県知事が必要と認める資料</t>
    <rPh sb="4" eb="5">
      <t>タ</t>
    </rPh>
    <rPh sb="5" eb="7">
      <t>トドウ</t>
    </rPh>
    <rPh sb="7" eb="8">
      <t>フ</t>
    </rPh>
    <rPh sb="8" eb="9">
      <t>ケン</t>
    </rPh>
    <rPh sb="9" eb="11">
      <t>チジ</t>
    </rPh>
    <rPh sb="12" eb="14">
      <t>ヒツヨウ</t>
    </rPh>
    <rPh sb="15" eb="16">
      <t>ミト</t>
    </rPh>
    <rPh sb="18" eb="20">
      <t>シリョウ</t>
    </rPh>
    <phoneticPr fontId="30"/>
  </si>
  <si>
    <t>（リース方式による機械等の導入の取組用）</t>
    <phoneticPr fontId="30"/>
  </si>
  <si>
    <t>( No.</t>
    <phoneticPr fontId="29"/>
  </si>
  <si>
    <t>-</t>
    <phoneticPr fontId="29"/>
  </si>
  <si>
    <t>)</t>
    <phoneticPr fontId="29"/>
  </si>
  <si>
    <t>( No.</t>
    <phoneticPr fontId="29"/>
  </si>
  <si>
    <t>-</t>
    <phoneticPr fontId="29"/>
  </si>
  <si>
    <t>)</t>
    <phoneticPr fontId="29"/>
  </si>
  <si>
    <t>( No.</t>
    <phoneticPr fontId="29"/>
  </si>
  <si>
    <t>-</t>
    <phoneticPr fontId="29"/>
  </si>
  <si>
    <t>)</t>
    <phoneticPr fontId="29"/>
  </si>
  <si>
    <t>( No.</t>
    <phoneticPr fontId="29"/>
  </si>
  <si>
    <t>-</t>
    <phoneticPr fontId="29"/>
  </si>
  <si>
    <t>)</t>
    <phoneticPr fontId="29"/>
  </si>
  <si>
    <t>-</t>
    <phoneticPr fontId="29"/>
  </si>
  <si>
    <t>)</t>
    <phoneticPr fontId="29"/>
  </si>
  <si>
    <t>フリガナ</t>
    <phoneticPr fontId="30"/>
  </si>
  <si>
    <t>ジェイエイミツイリースカブシキガイシャ</t>
    <phoneticPr fontId="30"/>
  </si>
  <si>
    <t>052-201-6825</t>
    <phoneticPr fontId="29"/>
  </si>
  <si>
    <t>[1]</t>
    <phoneticPr fontId="30"/>
  </si>
  <si>
    <t>１</t>
    <phoneticPr fontId="30"/>
  </si>
  <si>
    <t>　取組主体事業計画に違反した場合（私の責めに帰さない場合を除く。）及び事業中止した場合には、支払を受けた者が都道府県知事に助成金を返納します。</t>
    <phoneticPr fontId="30"/>
  </si>
  <si>
    <t>[5]</t>
    <phoneticPr fontId="30"/>
  </si>
  <si>
    <t>３</t>
    <phoneticPr fontId="30"/>
  </si>
  <si>
    <t>　本取組に係る助成金をこのリース事業者が指定する口座に振り込むことについて合意します。</t>
    <phoneticPr fontId="30"/>
  </si>
  <si>
    <t>４</t>
    <phoneticPr fontId="30"/>
  </si>
  <si>
    <t>　※１及び※２については、いずれかを記入してください。</t>
    <phoneticPr fontId="30"/>
  </si>
  <si>
    <t>　リース助成申請額は、A、Bのいずれか小さい額を記入してください。</t>
    <phoneticPr fontId="30"/>
  </si>
  <si>
    <t>　複数の機械をリースする場合には、機械ごとにそれぞれ作成してください。</t>
    <phoneticPr fontId="30"/>
  </si>
  <si>
    <t>代表取締役</t>
    <phoneticPr fontId="9"/>
  </si>
  <si>
    <t>尾崎　幹憲</t>
    <phoneticPr fontId="9"/>
  </si>
  <si>
    <t>完了予定</t>
    <rPh sb="0" eb="2">
      <t>カンリョウ</t>
    </rPh>
    <rPh sb="2" eb="4">
      <t>ヨテイ</t>
    </rPh>
    <phoneticPr fontId="3"/>
  </si>
  <si>
    <t>補助対象</t>
    <rPh sb="0" eb="2">
      <t>ホジョ</t>
    </rPh>
    <rPh sb="2" eb="4">
      <t>タイショウ</t>
    </rPh>
    <phoneticPr fontId="3"/>
  </si>
  <si>
    <t>補助対象計</t>
    <rPh sb="0" eb="2">
      <t>ホジョ</t>
    </rPh>
    <rPh sb="2" eb="4">
      <t>タイショウ</t>
    </rPh>
    <rPh sb="4" eb="5">
      <t>ケイ</t>
    </rPh>
    <phoneticPr fontId="3"/>
  </si>
  <si>
    <t>交付申請額算定</t>
    <rPh sb="0" eb="2">
      <t>コウフ</t>
    </rPh>
    <rPh sb="2" eb="4">
      <t>シンセイ</t>
    </rPh>
    <rPh sb="4" eb="5">
      <t>ガク</t>
    </rPh>
    <rPh sb="5" eb="7">
      <t>サンテイ</t>
    </rPh>
    <phoneticPr fontId="3"/>
  </si>
  <si>
    <t>＜１＞税抜き見積額</t>
    <rPh sb="3" eb="4">
      <t>ゼイ</t>
    </rPh>
    <rPh sb="4" eb="5">
      <t>ヌ</t>
    </rPh>
    <rPh sb="6" eb="8">
      <t>ミツ</t>
    </rPh>
    <rPh sb="8" eb="9">
      <t>ガク</t>
    </rPh>
    <phoneticPr fontId="3"/>
  </si>
  <si>
    <t>Ａ</t>
  </si>
  <si>
    <t>Ｂ</t>
  </si>
  <si>
    <t>Ｃ</t>
  </si>
  <si>
    <t>Ｄ</t>
  </si>
  <si>
    <t>　見積額計（税抜）</t>
    <rPh sb="1" eb="3">
      <t>ミツモリ</t>
    </rPh>
    <rPh sb="3" eb="4">
      <t>ガク</t>
    </rPh>
    <rPh sb="4" eb="5">
      <t>ケイ</t>
    </rPh>
    <rPh sb="6" eb="7">
      <t>ゼイ</t>
    </rPh>
    <rPh sb="7" eb="8">
      <t>ヌ</t>
    </rPh>
    <phoneticPr fontId="3"/>
  </si>
  <si>
    <t>　見積額計（税込）</t>
    <rPh sb="1" eb="3">
      <t>ミツモリ</t>
    </rPh>
    <rPh sb="3" eb="4">
      <t>ガク</t>
    </rPh>
    <rPh sb="4" eb="5">
      <t>ケイ</t>
    </rPh>
    <rPh sb="6" eb="7">
      <t>ゼイ</t>
    </rPh>
    <rPh sb="7" eb="8">
      <t>コミ</t>
    </rPh>
    <phoneticPr fontId="3"/>
  </si>
  <si>
    <t>＜２＞補助対象外経費</t>
    <rPh sb="3" eb="5">
      <t>ホジョ</t>
    </rPh>
    <rPh sb="5" eb="8">
      <t>タイショウガイ</t>
    </rPh>
    <rPh sb="8" eb="10">
      <t>ケイヒ</t>
    </rPh>
    <phoneticPr fontId="3"/>
  </si>
  <si>
    <t>a</t>
    <phoneticPr fontId="29"/>
  </si>
  <si>
    <t>b</t>
    <phoneticPr fontId="29"/>
  </si>
  <si>
    <t>c</t>
    <phoneticPr fontId="29"/>
  </si>
  <si>
    <t>d</t>
    <phoneticPr fontId="29"/>
  </si>
  <si>
    <t>e</t>
    <phoneticPr fontId="29"/>
  </si>
  <si>
    <t>f</t>
    <phoneticPr fontId="29"/>
  </si>
  <si>
    <t>g</t>
    <phoneticPr fontId="29"/>
  </si>
  <si>
    <t>h</t>
    <phoneticPr fontId="29"/>
  </si>
  <si>
    <t>補助対象外経費計（税抜）</t>
    <rPh sb="0" eb="2">
      <t>ホジョ</t>
    </rPh>
    <rPh sb="2" eb="4">
      <t>タイショウ</t>
    </rPh>
    <rPh sb="4" eb="5">
      <t>ガイ</t>
    </rPh>
    <rPh sb="5" eb="7">
      <t>ケイヒ</t>
    </rPh>
    <rPh sb="7" eb="8">
      <t>ケイ</t>
    </rPh>
    <rPh sb="9" eb="10">
      <t>ゼイ</t>
    </rPh>
    <rPh sb="10" eb="11">
      <t>ヌ</t>
    </rPh>
    <phoneticPr fontId="3"/>
  </si>
  <si>
    <t>＜３＞補助対象経費</t>
    <rPh sb="3" eb="5">
      <t>ホジョ</t>
    </rPh>
    <rPh sb="5" eb="7">
      <t>タイショウ</t>
    </rPh>
    <rPh sb="7" eb="9">
      <t>ケイヒ</t>
    </rPh>
    <phoneticPr fontId="3"/>
  </si>
  <si>
    <t>Ａ-a</t>
    <phoneticPr fontId="29"/>
  </si>
  <si>
    <t>Ｂ-b</t>
    <phoneticPr fontId="29"/>
  </si>
  <si>
    <t>Ｃ-c</t>
    <phoneticPr fontId="29"/>
  </si>
  <si>
    <t>Ｄ-d</t>
    <phoneticPr fontId="29"/>
  </si>
  <si>
    <t>　補助対象経費計（税抜）</t>
    <rPh sb="1" eb="3">
      <t>ホジョ</t>
    </rPh>
    <rPh sb="3" eb="5">
      <t>タイショウ</t>
    </rPh>
    <rPh sb="5" eb="7">
      <t>ケイヒ</t>
    </rPh>
    <rPh sb="7" eb="8">
      <t>ケイ</t>
    </rPh>
    <rPh sb="9" eb="10">
      <t>ゼイ</t>
    </rPh>
    <rPh sb="10" eb="11">
      <t>ヌ</t>
    </rPh>
    <phoneticPr fontId="3"/>
  </si>
  <si>
    <t>Ｚ</t>
    <phoneticPr fontId="29"/>
  </si>
  <si>
    <t>＜４＞補助額（千円未満切捨て）</t>
    <rPh sb="3" eb="5">
      <t>ホジョ</t>
    </rPh>
    <rPh sb="5" eb="6">
      <t>ガク</t>
    </rPh>
    <phoneticPr fontId="3"/>
  </si>
  <si>
    <t>補　助　額</t>
    <rPh sb="0" eb="1">
      <t>ホ</t>
    </rPh>
    <rPh sb="2" eb="3">
      <t>スケ</t>
    </rPh>
    <rPh sb="4" eb="5">
      <t>ガク</t>
    </rPh>
    <phoneticPr fontId="3"/>
  </si>
  <si>
    <t>リース
区分</t>
    <rPh sb="4" eb="6">
      <t>クブン</t>
    </rPh>
    <phoneticPr fontId="29"/>
  </si>
  <si>
    <t>リース
機械型番</t>
    <rPh sb="4" eb="6">
      <t>キカイ</t>
    </rPh>
    <rPh sb="6" eb="8">
      <t>カタバン</t>
    </rPh>
    <phoneticPr fontId="29"/>
  </si>
  <si>
    <t>リース
助成額</t>
    <rPh sb="4" eb="6">
      <t>ジョセイ</t>
    </rPh>
    <rPh sb="6" eb="7">
      <t>ガク</t>
    </rPh>
    <phoneticPr fontId="29"/>
  </si>
  <si>
    <t>除税額</t>
    <rPh sb="0" eb="1">
      <t>ノゾ</t>
    </rPh>
    <rPh sb="1" eb="3">
      <t>ゼイガク</t>
    </rPh>
    <phoneticPr fontId="3"/>
  </si>
  <si>
    <t>計画概要</t>
    <rPh sb="0" eb="2">
      <t>ケイカク</t>
    </rPh>
    <rPh sb="2" eb="4">
      <t>ガイヨウ</t>
    </rPh>
    <phoneticPr fontId="20"/>
  </si>
  <si>
    <t>品目5
目標</t>
    <rPh sb="0" eb="2">
      <t>ヒンモク</t>
    </rPh>
    <rPh sb="4" eb="6">
      <t>モクヒョウ</t>
    </rPh>
    <phoneticPr fontId="20"/>
  </si>
  <si>
    <t>品目1
名称</t>
    <rPh sb="0" eb="2">
      <t>ヒンモク</t>
    </rPh>
    <rPh sb="4" eb="6">
      <t>メイショウ</t>
    </rPh>
    <phoneticPr fontId="20"/>
  </si>
  <si>
    <t>品目1
現状</t>
    <rPh sb="0" eb="2">
      <t>ヒンモク</t>
    </rPh>
    <rPh sb="4" eb="6">
      <t>ゲンジョウ</t>
    </rPh>
    <phoneticPr fontId="20"/>
  </si>
  <si>
    <t>品目2
目標</t>
    <rPh sb="0" eb="2">
      <t>ヒンモク</t>
    </rPh>
    <rPh sb="4" eb="6">
      <t>モクヒョウ</t>
    </rPh>
    <phoneticPr fontId="20"/>
  </si>
  <si>
    <t>品目1
目標</t>
    <rPh sb="0" eb="2">
      <t>ヒンモク</t>
    </rPh>
    <rPh sb="4" eb="6">
      <t>モクヒョウ</t>
    </rPh>
    <phoneticPr fontId="20"/>
  </si>
  <si>
    <t>品目2
名称</t>
    <rPh sb="0" eb="2">
      <t>ヒンモク</t>
    </rPh>
    <rPh sb="4" eb="6">
      <t>メイショウ</t>
    </rPh>
    <phoneticPr fontId="20"/>
  </si>
  <si>
    <t>品目2
現状</t>
    <rPh sb="0" eb="2">
      <t>ヒンモク</t>
    </rPh>
    <rPh sb="4" eb="6">
      <t>ゲンジョウ</t>
    </rPh>
    <phoneticPr fontId="20"/>
  </si>
  <si>
    <t>品目3
名称</t>
    <rPh sb="0" eb="2">
      <t>ヒンモク</t>
    </rPh>
    <rPh sb="4" eb="6">
      <t>メイショウ</t>
    </rPh>
    <phoneticPr fontId="20"/>
  </si>
  <si>
    <t>品目3
現状</t>
    <rPh sb="0" eb="2">
      <t>ヒンモク</t>
    </rPh>
    <rPh sb="4" eb="6">
      <t>ゲンジョウ</t>
    </rPh>
    <phoneticPr fontId="20"/>
  </si>
  <si>
    <t>品目3
目標</t>
    <rPh sb="0" eb="2">
      <t>ヒンモク</t>
    </rPh>
    <rPh sb="4" eb="6">
      <t>モクヒョウ</t>
    </rPh>
    <phoneticPr fontId="20"/>
  </si>
  <si>
    <t>品目4
名称</t>
    <rPh sb="0" eb="2">
      <t>ヒンモク</t>
    </rPh>
    <rPh sb="4" eb="6">
      <t>メイショウ</t>
    </rPh>
    <phoneticPr fontId="20"/>
  </si>
  <si>
    <t>品目4
現状</t>
    <rPh sb="0" eb="2">
      <t>ヒンモク</t>
    </rPh>
    <rPh sb="4" eb="6">
      <t>ゲンジョウ</t>
    </rPh>
    <phoneticPr fontId="20"/>
  </si>
  <si>
    <t>品目4
目標</t>
    <rPh sb="0" eb="2">
      <t>ヒンモク</t>
    </rPh>
    <rPh sb="4" eb="6">
      <t>モクヒョウ</t>
    </rPh>
    <phoneticPr fontId="20"/>
  </si>
  <si>
    <t>品目5
名称</t>
    <rPh sb="0" eb="2">
      <t>ヒンモク</t>
    </rPh>
    <rPh sb="4" eb="6">
      <t>メイショウ</t>
    </rPh>
    <phoneticPr fontId="20"/>
  </si>
  <si>
    <t>品目5
現状</t>
    <rPh sb="0" eb="2">
      <t>ヒンモク</t>
    </rPh>
    <rPh sb="4" eb="6">
      <t>ゲンジョウ</t>
    </rPh>
    <phoneticPr fontId="20"/>
  </si>
  <si>
    <t>実施
年度</t>
    <rPh sb="0" eb="2">
      <t>ジッシ</t>
    </rPh>
    <rPh sb="3" eb="5">
      <t>ネンド</t>
    </rPh>
    <phoneticPr fontId="20"/>
  </si>
  <si>
    <t>441-3147</t>
    <phoneticPr fontId="9"/>
  </si>
  <si>
    <t>生産販売実績</t>
    <rPh sb="0" eb="2">
      <t>セイサン</t>
    </rPh>
    <rPh sb="2" eb="4">
      <t>ハンバイ</t>
    </rPh>
    <rPh sb="4" eb="6">
      <t>ジッセキ</t>
    </rPh>
    <phoneticPr fontId="3"/>
  </si>
  <si>
    <t>施設一覧</t>
    <rPh sb="0" eb="2">
      <t>シセツ</t>
    </rPh>
    <rPh sb="2" eb="4">
      <t>イチラン</t>
    </rPh>
    <phoneticPr fontId="3"/>
  </si>
  <si>
    <t>コチョウランファーム</t>
    <phoneticPr fontId="3"/>
  </si>
  <si>
    <t>オザキ　ミキノリ</t>
    <phoneticPr fontId="9"/>
  </si>
  <si>
    <t>品目</t>
    <rPh sb="0" eb="2">
      <t>ヒンモク</t>
    </rPh>
    <phoneticPr fontId="20"/>
  </si>
  <si>
    <t>事業概要</t>
    <rPh sb="0" eb="2">
      <t>ジギョウ</t>
    </rPh>
    <rPh sb="2" eb="4">
      <t>ガイヨウ</t>
    </rPh>
    <phoneticPr fontId="20"/>
  </si>
  <si>
    <t>整備事業詳細（基金／直轄）</t>
    <rPh sb="0" eb="2">
      <t>セイビ</t>
    </rPh>
    <rPh sb="2" eb="4">
      <t>ジギョウ</t>
    </rPh>
    <rPh sb="4" eb="6">
      <t>ショウサイ</t>
    </rPh>
    <rPh sb="7" eb="9">
      <t>キキン</t>
    </rPh>
    <rPh sb="10" eb="12">
      <t>チョッカツ</t>
    </rPh>
    <phoneticPr fontId="3"/>
  </si>
  <si>
    <r>
      <t xml:space="preserve">費用対税込事業費①
</t>
    </r>
    <r>
      <rPr>
        <sz val="8"/>
        <color theme="1"/>
        <rFont val="ＭＳ 明朝"/>
        <family val="1"/>
        <charset val="128"/>
      </rPr>
      <t>（名称・金額・耐用年数）</t>
    </r>
    <rPh sb="0" eb="2">
      <t>ヒヨウ</t>
    </rPh>
    <rPh sb="2" eb="3">
      <t>タイ</t>
    </rPh>
    <rPh sb="3" eb="5">
      <t>ゼイコ</t>
    </rPh>
    <rPh sb="5" eb="7">
      <t>ジギョウ</t>
    </rPh>
    <rPh sb="7" eb="8">
      <t>ヒ</t>
    </rPh>
    <rPh sb="11" eb="13">
      <t>メイショウ</t>
    </rPh>
    <rPh sb="14" eb="16">
      <t>キンガク</t>
    </rPh>
    <rPh sb="17" eb="19">
      <t>タイヨウ</t>
    </rPh>
    <rPh sb="19" eb="21">
      <t>ネンスウ</t>
    </rPh>
    <phoneticPr fontId="3"/>
  </si>
  <si>
    <r>
      <t xml:space="preserve">費用対税込事業費②
</t>
    </r>
    <r>
      <rPr>
        <sz val="8"/>
        <color theme="1"/>
        <rFont val="ＭＳ 明朝"/>
        <family val="1"/>
        <charset val="128"/>
      </rPr>
      <t>（名称・金額・耐用年数）</t>
    </r>
    <rPh sb="0" eb="2">
      <t>ヒヨウ</t>
    </rPh>
    <rPh sb="2" eb="3">
      <t>タイ</t>
    </rPh>
    <rPh sb="3" eb="5">
      <t>ゼイコ</t>
    </rPh>
    <rPh sb="5" eb="7">
      <t>ジギョウ</t>
    </rPh>
    <rPh sb="7" eb="8">
      <t>ヒ</t>
    </rPh>
    <rPh sb="11" eb="13">
      <t>メイショウ</t>
    </rPh>
    <rPh sb="14" eb="16">
      <t>キンガク</t>
    </rPh>
    <rPh sb="17" eb="19">
      <t>タイヨウ</t>
    </rPh>
    <rPh sb="19" eb="21">
      <t>ネンスウ</t>
    </rPh>
    <phoneticPr fontId="3"/>
  </si>
  <si>
    <r>
      <t xml:space="preserve">費用対税込事業費③
</t>
    </r>
    <r>
      <rPr>
        <sz val="8"/>
        <color theme="1"/>
        <rFont val="ＭＳ 明朝"/>
        <family val="1"/>
        <charset val="128"/>
      </rPr>
      <t>（名称・金額・耐用年数）</t>
    </r>
    <rPh sb="0" eb="2">
      <t>ヒヨウ</t>
    </rPh>
    <rPh sb="2" eb="3">
      <t>タイ</t>
    </rPh>
    <rPh sb="3" eb="5">
      <t>ゼイコ</t>
    </rPh>
    <rPh sb="5" eb="7">
      <t>ジギョウ</t>
    </rPh>
    <rPh sb="7" eb="8">
      <t>ヒ</t>
    </rPh>
    <rPh sb="11" eb="13">
      <t>メイショウ</t>
    </rPh>
    <rPh sb="14" eb="16">
      <t>キンガク</t>
    </rPh>
    <rPh sb="17" eb="19">
      <t>タイヨウ</t>
    </rPh>
    <rPh sb="19" eb="21">
      <t>ネンスウ</t>
    </rPh>
    <phoneticPr fontId="3"/>
  </si>
  <si>
    <t>計画
番号</t>
    <rPh sb="0" eb="2">
      <t>ケイカク</t>
    </rPh>
    <rPh sb="3" eb="4">
      <t>バン</t>
    </rPh>
    <rPh sb="4" eb="5">
      <t>ゴウ</t>
    </rPh>
    <phoneticPr fontId="20"/>
  </si>
  <si>
    <t>費用対
所得率</t>
    <rPh sb="0" eb="2">
      <t>ヒヨウ</t>
    </rPh>
    <rPh sb="2" eb="3">
      <t>タイ</t>
    </rPh>
    <rPh sb="4" eb="6">
      <t>ショトク</t>
    </rPh>
    <rPh sb="6" eb="7">
      <t>リツ</t>
    </rPh>
    <phoneticPr fontId="3"/>
  </si>
  <si>
    <t>規模決定
地番面積</t>
    <rPh sb="0" eb="2">
      <t>キボ</t>
    </rPh>
    <rPh sb="2" eb="4">
      <t>ケッテイ</t>
    </rPh>
    <rPh sb="5" eb="7">
      <t>チバン</t>
    </rPh>
    <rPh sb="7" eb="9">
      <t>メンセキ</t>
    </rPh>
    <phoneticPr fontId="3"/>
  </si>
  <si>
    <r>
      <rPr>
        <sz val="11"/>
        <color theme="1"/>
        <rFont val="ＭＳ 明朝"/>
        <family val="1"/>
        <charset val="128"/>
      </rPr>
      <t>規模決定</t>
    </r>
    <r>
      <rPr>
        <sz val="10"/>
        <color theme="1"/>
        <rFont val="ＭＳ 明朝"/>
        <family val="1"/>
        <charset val="128"/>
      </rPr>
      <t xml:space="preserve">
間口（ｍ）</t>
    </r>
    <rPh sb="0" eb="2">
      <t>キボ</t>
    </rPh>
    <rPh sb="2" eb="4">
      <t>ケッテイ</t>
    </rPh>
    <rPh sb="5" eb="7">
      <t>マグチ</t>
    </rPh>
    <phoneticPr fontId="3"/>
  </si>
  <si>
    <t>規模決定
奥行（ｍ）</t>
    <rPh sb="5" eb="7">
      <t>オクユキ</t>
    </rPh>
    <phoneticPr fontId="3"/>
  </si>
  <si>
    <t>規模決定
連棟数</t>
    <rPh sb="5" eb="7">
      <t>レントウ</t>
    </rPh>
    <rPh sb="7" eb="8">
      <t>スウ</t>
    </rPh>
    <phoneticPr fontId="3"/>
  </si>
  <si>
    <t>誓約書
共済名</t>
    <rPh sb="0" eb="3">
      <t>セイヤクショ</t>
    </rPh>
    <rPh sb="4" eb="6">
      <t>キョウサイ</t>
    </rPh>
    <rPh sb="6" eb="7">
      <t>メイ</t>
    </rPh>
    <phoneticPr fontId="3"/>
  </si>
  <si>
    <t>誓約書
保険期間</t>
    <rPh sb="0" eb="3">
      <t>セイヤクショ</t>
    </rPh>
    <rPh sb="4" eb="6">
      <t>ホケン</t>
    </rPh>
    <rPh sb="6" eb="8">
      <t>キカン</t>
    </rPh>
    <phoneticPr fontId="3"/>
  </si>
  <si>
    <t>リース
数量</t>
    <rPh sb="4" eb="6">
      <t>スウリョウ</t>
    </rPh>
    <phoneticPr fontId="29"/>
  </si>
  <si>
    <t>リース
税抜額</t>
    <rPh sb="4" eb="5">
      <t>ゼイ</t>
    </rPh>
    <rPh sb="5" eb="6">
      <t>ヌ</t>
    </rPh>
    <rPh sb="6" eb="7">
      <t>ガク</t>
    </rPh>
    <phoneticPr fontId="29"/>
  </si>
  <si>
    <t>生産支援事業詳細（リース）</t>
    <phoneticPr fontId="29"/>
  </si>
  <si>
    <t>生産支援事業詳細（資材導入）</t>
    <phoneticPr fontId="3"/>
  </si>
  <si>
    <t>リース
支社長名</t>
    <rPh sb="4" eb="5">
      <t>シ</t>
    </rPh>
    <rPh sb="5" eb="7">
      <t>シャチョウ</t>
    </rPh>
    <rPh sb="7" eb="8">
      <t>メイ</t>
    </rPh>
    <phoneticPr fontId="3"/>
  </si>
  <si>
    <t>資材導入分　計</t>
    <rPh sb="0" eb="2">
      <t>シザイ</t>
    </rPh>
    <rPh sb="2" eb="4">
      <t>ドウニュウ</t>
    </rPh>
    <rPh sb="4" eb="5">
      <t>ブン</t>
    </rPh>
    <rPh sb="6" eb="7">
      <t>ケイ</t>
    </rPh>
    <phoneticPr fontId="29"/>
  </si>
  <si>
    <t>リース導入分　計</t>
    <rPh sb="3" eb="5">
      <t>ドウニュウ</t>
    </rPh>
    <rPh sb="5" eb="6">
      <t>ブン</t>
    </rPh>
    <rPh sb="7" eb="8">
      <t>ケイ</t>
    </rPh>
    <phoneticPr fontId="29"/>
  </si>
  <si>
    <t>リース導入分</t>
    <rPh sb="3" eb="5">
      <t>ドウニュウ</t>
    </rPh>
    <rPh sb="5" eb="6">
      <t>ブン</t>
    </rPh>
    <phoneticPr fontId="29"/>
  </si>
  <si>
    <t>資材導入分</t>
    <rPh sb="0" eb="2">
      <t>シザイ</t>
    </rPh>
    <rPh sb="2" eb="4">
      <t>ドウニュウ</t>
    </rPh>
    <rPh sb="4" eb="5">
      <t>ブン</t>
    </rPh>
    <phoneticPr fontId="29"/>
  </si>
  <si>
    <t>―</t>
    <phoneticPr fontId="20"/>
  </si>
  <si>
    <t>Ｙ</t>
    <phoneticPr fontId="29"/>
  </si>
  <si>
    <t>Ｘ</t>
    <phoneticPr fontId="29"/>
  </si>
  <si>
    <t>Ｘ/2</t>
    <phoneticPr fontId="29"/>
  </si>
  <si>
    <t>Ｙ/2</t>
    <phoneticPr fontId="29"/>
  </si>
  <si>
    <t>（取組主体→地域協議会長等）</t>
    <rPh sb="1" eb="3">
      <t>トリクミ</t>
    </rPh>
    <rPh sb="3" eb="5">
      <t>シュタイ</t>
    </rPh>
    <rPh sb="6" eb="8">
      <t>チイキ</t>
    </rPh>
    <rPh sb="8" eb="10">
      <t>キョウギ</t>
    </rPh>
    <rPh sb="10" eb="12">
      <t>カイチョウ</t>
    </rPh>
    <rPh sb="12" eb="13">
      <t>トウ</t>
    </rPh>
    <phoneticPr fontId="30"/>
  </si>
  <si>
    <t>（資材導入等の取組用）</t>
    <phoneticPr fontId="3"/>
  </si>
  <si>
    <t>産地生産基盤パワーアップ事業の資材導入等計画書</t>
    <rPh sb="15" eb="17">
      <t>シザイ</t>
    </rPh>
    <rPh sb="17" eb="19">
      <t>ドウニュウ</t>
    </rPh>
    <rPh sb="19" eb="20">
      <t>トウ</t>
    </rPh>
    <rPh sb="20" eb="23">
      <t>ケイカクショ</t>
    </rPh>
    <phoneticPr fontId="30"/>
  </si>
  <si>
    <t xml:space="preserve">　
</t>
    <phoneticPr fontId="30"/>
  </si>
  <si>
    <t>　産地生産基盤パワーアップ事業の資材導入等計画書を作成しましたので提出します。</t>
    <rPh sb="16" eb="18">
      <t>シザイ</t>
    </rPh>
    <rPh sb="18" eb="20">
      <t>ドウニュウ</t>
    </rPh>
    <rPh sb="20" eb="21">
      <t>トウ</t>
    </rPh>
    <rPh sb="21" eb="23">
      <t>ケイカク</t>
    </rPh>
    <rPh sb="23" eb="24">
      <t>ショ</t>
    </rPh>
    <rPh sb="25" eb="27">
      <t>サクセイ</t>
    </rPh>
    <rPh sb="33" eb="35">
      <t>テイシュツ</t>
    </rPh>
    <phoneticPr fontId="30"/>
  </si>
  <si>
    <t>　別添個票のとおり。</t>
    <rPh sb="1" eb="3">
      <t>ベッテン</t>
    </rPh>
    <rPh sb="3" eb="4">
      <t>コ</t>
    </rPh>
    <rPh sb="4" eb="5">
      <t>ヒョウ</t>
    </rPh>
    <phoneticPr fontId="30"/>
  </si>
  <si>
    <t>個票（資材導入等の取組用）</t>
    <phoneticPr fontId="3"/>
  </si>
  <si>
    <t>資材導入等計画書</t>
    <rPh sb="0" eb="2">
      <t>シザイ</t>
    </rPh>
    <rPh sb="2" eb="4">
      <t>ドウニュウ</t>
    </rPh>
    <rPh sb="4" eb="5">
      <t>トウ</t>
    </rPh>
    <rPh sb="5" eb="8">
      <t>ケイカクショ</t>
    </rPh>
    <phoneticPr fontId="30"/>
  </si>
  <si>
    <t>資材導入等の取組</t>
    <rPh sb="0" eb="2">
      <t>シザイ</t>
    </rPh>
    <rPh sb="2" eb="4">
      <t>ドウニュウ</t>
    </rPh>
    <rPh sb="4" eb="5">
      <t>トウ</t>
    </rPh>
    <rPh sb="6" eb="8">
      <t>トリクミ</t>
    </rPh>
    <phoneticPr fontId="30"/>
  </si>
  <si>
    <t>取組内容</t>
    <rPh sb="0" eb="2">
      <t>トリクミ</t>
    </rPh>
    <rPh sb="2" eb="4">
      <t>ナイヨウ</t>
    </rPh>
    <phoneticPr fontId="30"/>
  </si>
  <si>
    <t>事業費
(円）</t>
    <rPh sb="0" eb="3">
      <t>ジギョウヒ</t>
    </rPh>
    <rPh sb="5" eb="6">
      <t>エン</t>
    </rPh>
    <phoneticPr fontId="30"/>
  </si>
  <si>
    <t>個数、面積又は員数等</t>
    <rPh sb="0" eb="2">
      <t>コスウ</t>
    </rPh>
    <rPh sb="3" eb="5">
      <t>メンセキ</t>
    </rPh>
    <rPh sb="5" eb="6">
      <t>マタ</t>
    </rPh>
    <rPh sb="7" eb="9">
      <t>インスウ</t>
    </rPh>
    <rPh sb="9" eb="10">
      <t>トウ</t>
    </rPh>
    <phoneticPr fontId="30"/>
  </si>
  <si>
    <t>うち助成金申請額(円）</t>
    <rPh sb="2" eb="5">
      <t>ジョセイキン</t>
    </rPh>
    <rPh sb="5" eb="8">
      <t>シンセイガク</t>
    </rPh>
    <rPh sb="9" eb="10">
      <t>エン</t>
    </rPh>
    <phoneticPr fontId="30"/>
  </si>
  <si>
    <t>合計（税抜）</t>
    <rPh sb="0" eb="2">
      <t>ゴウケイ</t>
    </rPh>
    <rPh sb="3" eb="4">
      <t>ゼイ</t>
    </rPh>
    <rPh sb="4" eb="5">
      <t>ヌ</t>
    </rPh>
    <phoneticPr fontId="30"/>
  </si>
  <si>
    <t>合計（税込）</t>
    <rPh sb="0" eb="2">
      <t>ゴウケイ</t>
    </rPh>
    <rPh sb="3" eb="5">
      <t>ゼイコ</t>
    </rPh>
    <phoneticPr fontId="30"/>
  </si>
  <si>
    <t>注：</t>
    <rPh sb="0" eb="1">
      <t>チュウ</t>
    </rPh>
    <phoneticPr fontId="30"/>
  </si>
  <si>
    <t>氏　名</t>
    <rPh sb="0" eb="1">
      <t>シ</t>
    </rPh>
    <rPh sb="2" eb="3">
      <t>ナ</t>
    </rPh>
    <phoneticPr fontId="30"/>
  </si>
  <si>
    <r>
      <t xml:space="preserve">具体的内容
</t>
    </r>
    <r>
      <rPr>
        <sz val="9"/>
        <rFont val="ＭＳ ゴシック"/>
        <family val="3"/>
        <charset val="128"/>
      </rPr>
      <t>（資材の名称等を具体的内容を記載）</t>
    </r>
    <rPh sb="0" eb="3">
      <t>グタイテキ</t>
    </rPh>
    <rPh sb="3" eb="5">
      <t>ナイヨウ</t>
    </rPh>
    <rPh sb="7" eb="9">
      <t>シザイ</t>
    </rPh>
    <rPh sb="10" eb="12">
      <t>メイショウ</t>
    </rPh>
    <rPh sb="12" eb="13">
      <t>トウ</t>
    </rPh>
    <rPh sb="14" eb="17">
      <t>グタイテキ</t>
    </rPh>
    <rPh sb="17" eb="19">
      <t>ナイヨウ</t>
    </rPh>
    <rPh sb="20" eb="22">
      <t>キサイ</t>
    </rPh>
    <phoneticPr fontId="30"/>
  </si>
  <si>
    <t>導入
数量</t>
    <rPh sb="0" eb="2">
      <t>ドウニュウ</t>
    </rPh>
    <rPh sb="3" eb="4">
      <t>スウ</t>
    </rPh>
    <rPh sb="4" eb="5">
      <t>リョウ</t>
    </rPh>
    <phoneticPr fontId="3"/>
  </si>
  <si>
    <t>税抜
単価</t>
    <rPh sb="0" eb="1">
      <t>ゼイ</t>
    </rPh>
    <rPh sb="1" eb="2">
      <t>ヌ</t>
    </rPh>
    <rPh sb="3" eb="5">
      <t>タンカ</t>
    </rPh>
    <phoneticPr fontId="3"/>
  </si>
  <si>
    <t>区分④
資材名称</t>
    <rPh sb="0" eb="2">
      <t>クブン</t>
    </rPh>
    <rPh sb="4" eb="6">
      <t>シザイ</t>
    </rPh>
    <rPh sb="6" eb="8">
      <t>メイショウ</t>
    </rPh>
    <phoneticPr fontId="3"/>
  </si>
  <si>
    <t>区分③
資材名称</t>
    <rPh sb="0" eb="2">
      <t>クブン</t>
    </rPh>
    <rPh sb="4" eb="6">
      <t>シザイ</t>
    </rPh>
    <rPh sb="6" eb="8">
      <t>メイショウ</t>
    </rPh>
    <phoneticPr fontId="3"/>
  </si>
  <si>
    <t>区分②
資材名称</t>
    <rPh sb="0" eb="2">
      <t>クブン</t>
    </rPh>
    <rPh sb="4" eb="6">
      <t>シザイ</t>
    </rPh>
    <rPh sb="6" eb="8">
      <t>メイショウ</t>
    </rPh>
    <phoneticPr fontId="3"/>
  </si>
  <si>
    <t>区分①
資材名称</t>
    <rPh sb="0" eb="2">
      <t>クブン</t>
    </rPh>
    <rPh sb="4" eb="6">
      <t>シザイ</t>
    </rPh>
    <rPh sb="6" eb="8">
      <t>メイショウ</t>
    </rPh>
    <phoneticPr fontId="3"/>
  </si>
  <si>
    <t>単価
（円）</t>
    <rPh sb="0" eb="2">
      <t>タンカ</t>
    </rPh>
    <rPh sb="4" eb="5">
      <t>エン</t>
    </rPh>
    <phoneticPr fontId="30"/>
  </si>
  <si>
    <t>導入
単位</t>
    <rPh sb="0" eb="2">
      <t>ドウニュウ</t>
    </rPh>
    <rPh sb="3" eb="5">
      <t>タンイ</t>
    </rPh>
    <phoneticPr fontId="20"/>
  </si>
  <si>
    <t>別添２-２（別記様式第３-５号関係）</t>
    <rPh sb="0" eb="2">
      <t>ベッテン</t>
    </rPh>
    <rPh sb="6" eb="8">
      <t>ベッキ</t>
    </rPh>
    <rPh sb="8" eb="10">
      <t>ヨウシキ</t>
    </rPh>
    <rPh sb="10" eb="11">
      <t>ダイ</t>
    </rPh>
    <rPh sb="14" eb="15">
      <t>ゴウ</t>
    </rPh>
    <rPh sb="15" eb="17">
      <t>カンケイ</t>
    </rPh>
    <phoneticPr fontId="30"/>
  </si>
  <si>
    <t>別添２-１（別記様式第３-５号関係）</t>
    <rPh sb="0" eb="2">
      <t>ベッテン</t>
    </rPh>
    <rPh sb="6" eb="8">
      <t>ベッキ</t>
    </rPh>
    <rPh sb="8" eb="10">
      <t>ヨウシキ</t>
    </rPh>
    <rPh sb="10" eb="11">
      <t>ダイ</t>
    </rPh>
    <rPh sb="14" eb="15">
      <t>ゴウ</t>
    </rPh>
    <rPh sb="15" eb="17">
      <t>カンケイ</t>
    </rPh>
    <phoneticPr fontId="30"/>
  </si>
  <si>
    <t>別添１-２（別記様式第３-５号関係）</t>
    <rPh sb="0" eb="2">
      <t>ベッテン</t>
    </rPh>
    <phoneticPr fontId="30"/>
  </si>
  <si>
    <t>別添１-１（別記様式第３-５号関係）</t>
    <rPh sb="0" eb="2">
      <t>ベッテン</t>
    </rPh>
    <rPh sb="6" eb="8">
      <t>ベッキ</t>
    </rPh>
    <rPh sb="8" eb="10">
      <t>ヨウシキ</t>
    </rPh>
    <rPh sb="10" eb="11">
      <t>ダイ</t>
    </rPh>
    <rPh sb="14" eb="15">
      <t>ゴウ</t>
    </rPh>
    <rPh sb="15" eb="17">
      <t>カンケイ</t>
    </rPh>
    <phoneticPr fontId="30"/>
  </si>
  <si>
    <t>設備
一覧</t>
    <rPh sb="0" eb="2">
      <t>セツビ</t>
    </rPh>
    <rPh sb="3" eb="5">
      <t>イチラン</t>
    </rPh>
    <phoneticPr fontId="20"/>
  </si>
  <si>
    <t>設備説明</t>
    <rPh sb="0" eb="2">
      <t>セツビ</t>
    </rPh>
    <rPh sb="2" eb="4">
      <t>セツメイ</t>
    </rPh>
    <phoneticPr fontId="20"/>
  </si>
  <si>
    <t>円</t>
    <rPh sb="0" eb="1">
      <t>エン</t>
    </rPh>
    <phoneticPr fontId="3"/>
  </si>
  <si>
    <t xml:space="preserve">除税額   </t>
    <rPh sb="0" eb="1">
      <t>ジョ</t>
    </rPh>
    <rPh sb="1" eb="3">
      <t>ゼイガク</t>
    </rPh>
    <phoneticPr fontId="3"/>
  </si>
  <si>
    <t>円    うち国費</t>
    <rPh sb="0" eb="1">
      <t>エン</t>
    </rPh>
    <rPh sb="7" eb="9">
      <t>コクヒ</t>
    </rPh>
    <phoneticPr fontId="3"/>
  </si>
  <si>
    <t>カーテン部材</t>
    <rPh sb="4" eb="6">
      <t>ブザイ</t>
    </rPh>
    <phoneticPr fontId="29"/>
  </si>
  <si>
    <t>灌水部材</t>
    <rPh sb="0" eb="2">
      <t>カンスイ</t>
    </rPh>
    <rPh sb="2" eb="4">
      <t>ブザイ</t>
    </rPh>
    <phoneticPr fontId="29"/>
  </si>
  <si>
    <t>循環扇部材</t>
    <rPh sb="0" eb="2">
      <t>ジュンカン</t>
    </rPh>
    <rPh sb="2" eb="3">
      <t>セン</t>
    </rPh>
    <rPh sb="3" eb="5">
      <t>ブザイ</t>
    </rPh>
    <phoneticPr fontId="29"/>
  </si>
  <si>
    <t>栽培ベンチ部材</t>
    <rPh sb="0" eb="2">
      <t>サイバイ</t>
    </rPh>
    <rPh sb="5" eb="7">
      <t>ブザイ</t>
    </rPh>
    <phoneticPr fontId="29"/>
  </si>
  <si>
    <t>ヒートポンプ部材</t>
    <rPh sb="6" eb="8">
      <t>ブザイ</t>
    </rPh>
    <phoneticPr fontId="29"/>
  </si>
  <si>
    <t>Ｆ-f</t>
    <phoneticPr fontId="29"/>
  </si>
  <si>
    <t>Ｚ/2</t>
    <phoneticPr fontId="3"/>
  </si>
  <si>
    <t>Ｅ</t>
    <phoneticPr fontId="29"/>
  </si>
  <si>
    <t>Ｅ-e</t>
    <phoneticPr fontId="29"/>
  </si>
  <si>
    <t>電気部材</t>
    <rPh sb="0" eb="2">
      <t>デンキ</t>
    </rPh>
    <rPh sb="2" eb="4">
      <t>ブザイ</t>
    </rPh>
    <phoneticPr fontId="29"/>
  </si>
  <si>
    <t>Ｆ</t>
    <phoneticPr fontId="29"/>
  </si>
  <si>
    <t>カーテン部材</t>
    <rPh sb="4" eb="6">
      <t>ブザイ</t>
    </rPh>
    <phoneticPr fontId="20"/>
  </si>
  <si>
    <r>
      <t xml:space="preserve">税抜事業費
</t>
    </r>
    <r>
      <rPr>
        <sz val="6"/>
        <color theme="1"/>
        <rFont val="ＭＳ 明朝"/>
        <family val="1"/>
        <charset val="128"/>
      </rPr>
      <t>(資材分税含まず）</t>
    </r>
    <rPh sb="0" eb="1">
      <t>ゼイ</t>
    </rPh>
    <rPh sb="1" eb="2">
      <t>ヌ</t>
    </rPh>
    <rPh sb="2" eb="4">
      <t>ジギョウ</t>
    </rPh>
    <rPh sb="4" eb="5">
      <t>ヒ</t>
    </rPh>
    <rPh sb="7" eb="9">
      <t>シザイ</t>
    </rPh>
    <rPh sb="9" eb="10">
      <t>ブン</t>
    </rPh>
    <rPh sb="10" eb="11">
      <t>ゼイ</t>
    </rPh>
    <rPh sb="11" eb="12">
      <t>フク</t>
    </rPh>
    <phoneticPr fontId="20"/>
  </si>
  <si>
    <t>品目計</t>
    <rPh sb="0" eb="2">
      <t>ヒンモク</t>
    </rPh>
    <rPh sb="2" eb="3">
      <t>ケイ</t>
    </rPh>
    <phoneticPr fontId="3"/>
  </si>
  <si>
    <t>コチョウラン</t>
    <phoneticPr fontId="3"/>
  </si>
  <si>
    <t>シンビジウム</t>
    <phoneticPr fontId="3"/>
  </si>
  <si>
    <t>R2</t>
    <phoneticPr fontId="3"/>
  </si>
  <si>
    <t>―</t>
    <phoneticPr fontId="3"/>
  </si>
  <si>
    <t>屋外型キュービクル（3相150kv・単相20kv）×１基</t>
    <rPh sb="0" eb="3">
      <t>オクガイガタ</t>
    </rPh>
    <rPh sb="11" eb="12">
      <t>ソウ</t>
    </rPh>
    <rPh sb="18" eb="19">
      <t>タン</t>
    </rPh>
    <rPh sb="19" eb="20">
      <t>ソウ</t>
    </rPh>
    <rPh sb="27" eb="28">
      <t>キ</t>
    </rPh>
    <phoneticPr fontId="29"/>
  </si>
  <si>
    <t>国　費</t>
    <rPh sb="0" eb="1">
      <t>クニ</t>
    </rPh>
    <rPh sb="2" eb="3">
      <t>ヒ</t>
    </rPh>
    <phoneticPr fontId="3"/>
  </si>
  <si>
    <t xml:space="preserve">目標の
実現可能性
</t>
    <rPh sb="0" eb="2">
      <t>モクヒョウ</t>
    </rPh>
    <rPh sb="4" eb="6">
      <t>ジツゲン</t>
    </rPh>
    <rPh sb="6" eb="9">
      <t>カノウセイ</t>
    </rPh>
    <phoneticPr fontId="3"/>
  </si>
  <si>
    <t>販売実績について、過去3か年の販売実績と生産数量から反収等の平均値を算出、拡大面積に乗ずることで目標値を算出、県農業改良普及課、市により適宜の指導及び確認を行い目標達成を実現する。</t>
    <phoneticPr fontId="29"/>
  </si>
  <si>
    <t>事業対象</t>
    <rPh sb="0" eb="2">
      <t>ジギョウ</t>
    </rPh>
    <rPh sb="2" eb="4">
      <t>タイショウ</t>
    </rPh>
    <phoneticPr fontId="12"/>
  </si>
  <si>
    <t>デルフェニューム</t>
    <phoneticPr fontId="3"/>
  </si>
  <si>
    <t>村田安利</t>
    <rPh sb="0" eb="2">
      <t>ムラタ</t>
    </rPh>
    <rPh sb="2" eb="3">
      <t>ヤス</t>
    </rPh>
    <rPh sb="3" eb="4">
      <t>トシ</t>
    </rPh>
    <phoneticPr fontId="3"/>
  </si>
  <si>
    <t>R4</t>
    <phoneticPr fontId="3"/>
  </si>
  <si>
    <t>R5</t>
    <phoneticPr fontId="3"/>
  </si>
  <si>
    <t>コチョウラン
（小鉢）</t>
    <rPh sb="8" eb="10">
      <t>コバチ</t>
    </rPh>
    <phoneticPr fontId="3"/>
  </si>
  <si>
    <t>⑦</t>
    <phoneticPr fontId="3"/>
  </si>
  <si>
    <t>R5</t>
    <phoneticPr fontId="3"/>
  </si>
  <si>
    <t>R8</t>
    <phoneticPr fontId="3"/>
  </si>
  <si>
    <t>R6</t>
    <phoneticPr fontId="3"/>
  </si>
  <si>
    <t>生産支援</t>
    <rPh sb="0" eb="4">
      <t>セイサンシエン</t>
    </rPh>
    <phoneticPr fontId="3"/>
  </si>
  <si>
    <t>【リース導入】
・カーテン、谷換気自動化</t>
    <rPh sb="14" eb="17">
      <t>タニカンキ</t>
    </rPh>
    <rPh sb="17" eb="20">
      <t>ジドウカ</t>
    </rPh>
    <phoneticPr fontId="3"/>
  </si>
  <si>
    <t>高度化及び規模拡大を図るため、設備一式をリース導入</t>
    <phoneticPr fontId="3"/>
  </si>
  <si>
    <t>R8</t>
    <phoneticPr fontId="3"/>
  </si>
  <si>
    <t>令和６年度</t>
    <rPh sb="0" eb="2">
      <t>レイワ</t>
    </rPh>
    <rPh sb="3" eb="5">
      <t>ネンド</t>
    </rPh>
    <phoneticPr fontId="3"/>
  </si>
  <si>
    <t>令和7年
３月31日</t>
    <rPh sb="0" eb="2">
      <t>レイワ</t>
    </rPh>
    <rPh sb="3" eb="4">
      <t>ネン</t>
    </rPh>
    <rPh sb="6" eb="7">
      <t>ガツ</t>
    </rPh>
    <rPh sb="9" eb="10">
      <t>ニチ</t>
    </rPh>
    <phoneticPr fontId="3"/>
  </si>
  <si>
    <t>施設花き（コチョウラン・シンビジウム）</t>
    <rPh sb="0" eb="2">
      <t>シセツ</t>
    </rPh>
    <rPh sb="2" eb="3">
      <t>カ</t>
    </rPh>
    <phoneticPr fontId="3"/>
  </si>
  <si>
    <t>令和４年度</t>
    <rPh sb="0" eb="2">
      <t>レイワ</t>
    </rPh>
    <rPh sb="3" eb="4">
      <t>ネン</t>
    </rPh>
    <rPh sb="4" eb="5">
      <t>ド</t>
    </rPh>
    <phoneticPr fontId="3"/>
  </si>
  <si>
    <t>生産
支援</t>
    <rPh sb="0" eb="2">
      <t>セイサン</t>
    </rPh>
    <rPh sb="3" eb="5">
      <t>シエン</t>
    </rPh>
    <phoneticPr fontId="3"/>
  </si>
  <si>
    <t>【リース導入】
・自動カーテン、灌水設備、循環扇、ヒートポンプ等
【資材の導入】
・栽培ベンチ</t>
    <rPh sb="9" eb="11">
      <t>ジドウ</t>
    </rPh>
    <rPh sb="16" eb="18">
      <t>カンスイ</t>
    </rPh>
    <rPh sb="18" eb="20">
      <t>セツビ</t>
    </rPh>
    <rPh sb="21" eb="23">
      <t>ジュンカン</t>
    </rPh>
    <rPh sb="23" eb="24">
      <t>セン</t>
    </rPh>
    <rPh sb="31" eb="32">
      <t>トウ</t>
    </rPh>
    <rPh sb="42" eb="44">
      <t>サイバイ</t>
    </rPh>
    <phoneticPr fontId="3"/>
  </si>
  <si>
    <t>高度化及び規模拡大を図るため、栽培設備一式をリース導入し、栽培ベンチを資材導入</t>
    <rPh sb="3" eb="4">
      <t>オヨ</t>
    </rPh>
    <rPh sb="5" eb="7">
      <t>キボ</t>
    </rPh>
    <rPh sb="7" eb="9">
      <t>カクダイ</t>
    </rPh>
    <rPh sb="29" eb="31">
      <t>サイバイ</t>
    </rPh>
    <phoneticPr fontId="3"/>
  </si>
  <si>
    <t>令和４年
12月23日</t>
    <rPh sb="0" eb="2">
      <t>レイワ</t>
    </rPh>
    <rPh sb="3" eb="4">
      <t>ネン</t>
    </rPh>
    <rPh sb="7" eb="8">
      <t>ガツ</t>
    </rPh>
    <rPh sb="10" eb="11">
      <t>ニチ</t>
    </rPh>
    <phoneticPr fontId="3"/>
  </si>
  <si>
    <t>コチョウラン（大）</t>
    <rPh sb="7" eb="8">
      <t>オオ</t>
    </rPh>
    <phoneticPr fontId="3"/>
  </si>
  <si>
    <t>カーテン資材</t>
    <rPh sb="4" eb="6">
      <t>シザイ</t>
    </rPh>
    <phoneticPr fontId="3"/>
  </si>
  <si>
    <t>名古屋支店長　原　貴之</t>
    <phoneticPr fontId="3"/>
  </si>
  <si>
    <t>ローリングベンチ（Ｌ15000）</t>
    <phoneticPr fontId="3"/>
  </si>
  <si>
    <t>台</t>
    <rPh sb="0" eb="1">
      <t>ダイ</t>
    </rPh>
    <phoneticPr fontId="3"/>
  </si>
  <si>
    <t>灌水資材</t>
    <rPh sb="0" eb="2">
      <t>カンスイ</t>
    </rPh>
    <rPh sb="2" eb="4">
      <t>シザイ</t>
    </rPh>
    <phoneticPr fontId="3"/>
  </si>
  <si>
    <t>矢野散水 YS-4D（制御盤タイマー）</t>
    <rPh sb="0" eb="2">
      <t>ヤノ</t>
    </rPh>
    <rPh sb="2" eb="4">
      <t>サンスイ</t>
    </rPh>
    <rPh sb="11" eb="14">
      <t>セイギョバン</t>
    </rPh>
    <phoneticPr fontId="3"/>
  </si>
  <si>
    <t>ローリングベンチ（Ｌ18000）</t>
    <phoneticPr fontId="3"/>
  </si>
  <si>
    <t>循環扇資材</t>
    <rPh sb="0" eb="2">
      <t>ジュンカン</t>
    </rPh>
    <rPh sb="2" eb="3">
      <t>セン</t>
    </rPh>
    <rPh sb="3" eb="5">
      <t>シザイ</t>
    </rPh>
    <phoneticPr fontId="3"/>
  </si>
  <si>
    <t>ネポン ダイレクトファンDFN-102TE（循環扇）</t>
    <rPh sb="22" eb="24">
      <t>ジュンカン</t>
    </rPh>
    <rPh sb="24" eb="25">
      <t>セン</t>
    </rPh>
    <phoneticPr fontId="3"/>
  </si>
  <si>
    <t>ローリングベンチ（Ｌ21000）</t>
    <phoneticPr fontId="3"/>
  </si>
  <si>
    <t>コチョウラン（小）</t>
    <rPh sb="7" eb="8">
      <t>ショウ</t>
    </rPh>
    <phoneticPr fontId="3"/>
  </si>
  <si>
    <t>ヒートポンプ資材</t>
    <rPh sb="6" eb="8">
      <t>シザイ</t>
    </rPh>
    <phoneticPr fontId="3"/>
  </si>
  <si>
    <t>イーズ アグリmoぐっぴーPA-P180AG3HD（ヒートポンプ）</t>
    <phoneticPr fontId="3"/>
  </si>
  <si>
    <t>電気資材</t>
    <rPh sb="0" eb="2">
      <t>デンキ</t>
    </rPh>
    <rPh sb="2" eb="4">
      <t>シザイ</t>
    </rPh>
    <phoneticPr fontId="3"/>
  </si>
  <si>
    <t>（キュービクル）</t>
    <phoneticPr fontId="3"/>
  </si>
  <si>
    <t>伊藤　正規</t>
    <rPh sb="0" eb="2">
      <t>イトウ</t>
    </rPh>
    <rPh sb="3" eb="4">
      <t>マサ</t>
    </rPh>
    <rPh sb="4" eb="5">
      <t>ノリ</t>
    </rPh>
    <phoneticPr fontId="3"/>
  </si>
  <si>
    <t>デルフィニウム</t>
    <phoneticPr fontId="3"/>
  </si>
  <si>
    <t>ローリングベンチ（Ｌ16000）</t>
    <phoneticPr fontId="20"/>
  </si>
  <si>
    <t>ローリングベンチ（Ｌ24000）</t>
    <phoneticPr fontId="20"/>
  </si>
  <si>
    <t>○生産支援事業
自動カーテン、灌水設備、循環扇、ヒートポンプ、栽培ベンチ等</t>
    <rPh sb="8" eb="10">
      <t>ジドウ</t>
    </rPh>
    <rPh sb="15" eb="17">
      <t>カンスイ</t>
    </rPh>
    <rPh sb="17" eb="19">
      <t>セツビ</t>
    </rPh>
    <rPh sb="20" eb="22">
      <t>ジュンカン</t>
    </rPh>
    <rPh sb="22" eb="23">
      <t>セン</t>
    </rPh>
    <rPh sb="31" eb="33">
      <t>サイバイ</t>
    </rPh>
    <rPh sb="36" eb="37">
      <t>トウ</t>
    </rPh>
    <phoneticPr fontId="3"/>
  </si>
  <si>
    <t>自動カーテン、循環扇、灌水設備、ヒートポンプ、カーテン、谷換気自動化等のリース導入や栽培ベンチ等の資材導入により、生産性の向上を図り農産物生産の収益力向上による、施設園芸における花き産地の体質強化を図る。</t>
    <rPh sb="0" eb="2">
      <t>ジドウ</t>
    </rPh>
    <rPh sb="7" eb="9">
      <t>ジュンカン</t>
    </rPh>
    <rPh sb="9" eb="10">
      <t>セン</t>
    </rPh>
    <rPh sb="11" eb="13">
      <t>カンスイ</t>
    </rPh>
    <rPh sb="13" eb="15">
      <t>セツビ</t>
    </rPh>
    <rPh sb="34" eb="35">
      <t>トウ</t>
    </rPh>
    <rPh sb="42" eb="44">
      <t>サイバイ</t>
    </rPh>
    <phoneticPr fontId="3"/>
  </si>
  <si>
    <t>該当なし</t>
    <rPh sb="0" eb="2">
      <t>ガイトウ</t>
    </rPh>
    <phoneticPr fontId="20"/>
  </si>
  <si>
    <t>○○</t>
    <phoneticPr fontId="3"/>
  </si>
  <si>
    <t>R7</t>
    <phoneticPr fontId="3"/>
  </si>
  <si>
    <t>販売数量(㎏)</t>
    <rPh sb="0" eb="2">
      <t>ハンバイ</t>
    </rPh>
    <rPh sb="2" eb="4">
      <t>スウリョウ</t>
    </rPh>
    <phoneticPr fontId="3"/>
  </si>
  <si>
    <t>作付面積（a）</t>
    <rPh sb="0" eb="2">
      <t>サクツケ</t>
    </rPh>
    <rPh sb="2" eb="4">
      <t>メンセキ</t>
    </rPh>
    <phoneticPr fontId="3"/>
  </si>
  <si>
    <t>単収（㎏/a）</t>
    <rPh sb="0" eb="2">
      <t>タンシュウ</t>
    </rPh>
    <phoneticPr fontId="3"/>
  </si>
  <si>
    <t>単収増加係数</t>
    <rPh sb="0" eb="1">
      <t>タン</t>
    </rPh>
    <phoneticPr fontId="3"/>
  </si>
  <si>
    <t>事業実施年度</t>
    <rPh sb="0" eb="4">
      <t>ジギョウジッシ</t>
    </rPh>
    <rPh sb="4" eb="6">
      <t>ネンド</t>
    </rPh>
    <phoneticPr fontId="29"/>
  </si>
  <si>
    <t>目標年度</t>
    <rPh sb="0" eb="2">
      <t>モクヒョウ</t>
    </rPh>
    <rPh sb="2" eb="4">
      <t>ネンド</t>
    </rPh>
    <phoneticPr fontId="3"/>
  </si>
  <si>
    <t>時点</t>
    <rPh sb="0" eb="2">
      <t>ジテン</t>
    </rPh>
    <phoneticPr fontId="3"/>
  </si>
  <si>
    <t>事業実施年度</t>
    <rPh sb="0" eb="4">
      <t>ジギョウジッシ</t>
    </rPh>
    <rPh sb="4" eb="6">
      <t>ネンド</t>
    </rPh>
    <phoneticPr fontId="3"/>
  </si>
  <si>
    <t>①事業実施年度</t>
    <rPh sb="1" eb="3">
      <t>ジギョウ</t>
    </rPh>
    <rPh sb="3" eb="5">
      <t>ジッシ</t>
    </rPh>
    <rPh sb="5" eb="7">
      <t>ネンド</t>
    </rPh>
    <phoneticPr fontId="3"/>
  </si>
  <si>
    <t>②目標年度</t>
    <rPh sb="1" eb="3">
      <t>モクヒョウ</t>
    </rPh>
    <rPh sb="3" eb="5">
      <t>ネンド</t>
    </rPh>
    <phoneticPr fontId="3"/>
  </si>
  <si>
    <t>③事業実施年度</t>
    <rPh sb="1" eb="3">
      <t>ジギョウ</t>
    </rPh>
    <rPh sb="3" eb="5">
      <t>ジッシ</t>
    </rPh>
    <rPh sb="5" eb="7">
      <t>ネンド</t>
    </rPh>
    <phoneticPr fontId="3"/>
  </si>
  <si>
    <t>④目標年度</t>
    <rPh sb="1" eb="5">
      <t>モクヒョウネンド</t>
    </rPh>
    <phoneticPr fontId="3"/>
  </si>
  <si>
    <t>⑤事業実施年度</t>
    <rPh sb="1" eb="3">
      <t>ジギョウ</t>
    </rPh>
    <rPh sb="3" eb="5">
      <t>ジッシ</t>
    </rPh>
    <rPh sb="5" eb="7">
      <t>ネンド</t>
    </rPh>
    <phoneticPr fontId="3"/>
  </si>
  <si>
    <t>⑥目標年度</t>
    <rPh sb="1" eb="5">
      <t>モクヒョウネンド</t>
    </rPh>
    <phoneticPr fontId="3"/>
  </si>
  <si>
    <t>作付面積(a)</t>
    <rPh sb="0" eb="2">
      <t>サクツケ</t>
    </rPh>
    <rPh sb="2" eb="4">
      <t>メンセキ</t>
    </rPh>
    <phoneticPr fontId="3"/>
  </si>
  <si>
    <t>単収(㎏/a)</t>
    <rPh sb="0" eb="2">
      <t>タンシュウ</t>
    </rPh>
    <phoneticPr fontId="3"/>
  </si>
  <si>
    <t>生産量（㎏）</t>
    <rPh sb="0" eb="2">
      <t>セイサン</t>
    </rPh>
    <rPh sb="2" eb="3">
      <t>リョウ</t>
    </rPh>
    <phoneticPr fontId="3"/>
  </si>
  <si>
    <t>販売単価（円/㎏）</t>
    <rPh sb="0" eb="2">
      <t>ハンバイ</t>
    </rPh>
    <rPh sb="2" eb="4">
      <t>タンカ</t>
    </rPh>
    <phoneticPr fontId="3"/>
  </si>
  <si>
    <t>⑧事業実施年度</t>
    <rPh sb="1" eb="3">
      <t>ジギョウ</t>
    </rPh>
    <rPh sb="3" eb="5">
      <t>ジッシ</t>
    </rPh>
    <rPh sb="5" eb="7">
      <t>ネンド</t>
    </rPh>
    <phoneticPr fontId="3"/>
  </si>
  <si>
    <t>⑨目標年度</t>
    <rPh sb="1" eb="3">
      <t>モクヒョウ</t>
    </rPh>
    <rPh sb="3" eb="5">
      <t>ネンド</t>
    </rPh>
    <phoneticPr fontId="3"/>
  </si>
  <si>
    <t>① × ③</t>
    <phoneticPr fontId="3"/>
  </si>
  <si>
    <t>② × ④</t>
    <phoneticPr fontId="3"/>
  </si>
  <si>
    <t>施設・機械設置場所</t>
    <rPh sb="0" eb="2">
      <t>シセツ</t>
    </rPh>
    <rPh sb="3" eb="5">
      <t>キカイ</t>
    </rPh>
    <rPh sb="5" eb="7">
      <t>セッチ</t>
    </rPh>
    <rPh sb="7" eb="9">
      <t>バショ</t>
    </rPh>
    <phoneticPr fontId="3"/>
  </si>
  <si>
    <t>目標年度の販売金額/事業実施年度の販売金額</t>
    <rPh sb="0" eb="4">
      <t>モクヒョウネンド</t>
    </rPh>
    <rPh sb="5" eb="7">
      <t>ハンバイ</t>
    </rPh>
    <rPh sb="7" eb="9">
      <t>キンガク</t>
    </rPh>
    <rPh sb="10" eb="12">
      <t>ジギョウ</t>
    </rPh>
    <rPh sb="12" eb="14">
      <t>ジッシ</t>
    </rPh>
    <rPh sb="14" eb="16">
      <t>ネンド</t>
    </rPh>
    <rPh sb="17" eb="19">
      <t>ハンバイ</t>
    </rPh>
    <rPh sb="19" eb="21">
      <t>キンガク</t>
    </rPh>
    <phoneticPr fontId="3"/>
  </si>
  <si>
    <t>　</t>
    <phoneticPr fontId="29"/>
  </si>
  <si>
    <t>氏　　　　　　　　　　名</t>
    <rPh sb="0" eb="1">
      <t>シ</t>
    </rPh>
    <rPh sb="11" eb="12">
      <t>ナ</t>
    </rPh>
    <phoneticPr fontId="3"/>
  </si>
  <si>
    <t>作付面積（a）</t>
    <rPh sb="0" eb="2">
      <t>サクツケ</t>
    </rPh>
    <phoneticPr fontId="3"/>
  </si>
  <si>
    <t>③-4-3</t>
    <phoneticPr fontId="29"/>
  </si>
  <si>
    <t>成果目標算定根拠</t>
    <rPh sb="0" eb="4">
      <t>セイカモクヒョウ</t>
    </rPh>
    <rPh sb="4" eb="8">
      <t>サンテイコンキョ</t>
    </rPh>
    <phoneticPr fontId="29"/>
  </si>
  <si>
    <t>機械・施設等の導入による生産力増加効果</t>
    <rPh sb="0" eb="2">
      <t>キカイ</t>
    </rPh>
    <rPh sb="3" eb="5">
      <t>シセツ</t>
    </rPh>
    <rPh sb="5" eb="6">
      <t>トウ</t>
    </rPh>
    <rPh sb="7" eb="9">
      <t>ドウニュウ</t>
    </rPh>
    <rPh sb="12" eb="15">
      <t>セイサンリョク</t>
    </rPh>
    <rPh sb="15" eb="17">
      <t>ゾウカ</t>
    </rPh>
    <rPh sb="17" eb="19">
      <t>コウカ</t>
    </rPh>
    <phoneticPr fontId="3"/>
  </si>
  <si>
    <t>※単収増加係数…機械・施設等の導入により、単収が何倍になるか。１より大きくなる場合、部会等での導入実績など根拠資料が必要。</t>
    <rPh sb="1" eb="3">
      <t>タンシュウ</t>
    </rPh>
    <rPh sb="3" eb="5">
      <t>ゾウカ</t>
    </rPh>
    <rPh sb="5" eb="7">
      <t>ケイスウ</t>
    </rPh>
    <rPh sb="8" eb="10">
      <t>キカイ</t>
    </rPh>
    <rPh sb="11" eb="13">
      <t>シセツ</t>
    </rPh>
    <rPh sb="13" eb="14">
      <t>トウ</t>
    </rPh>
    <rPh sb="15" eb="17">
      <t>ドウニュウ</t>
    </rPh>
    <rPh sb="21" eb="23">
      <t>タンシュウ</t>
    </rPh>
    <rPh sb="24" eb="26">
      <t>ナンバイ</t>
    </rPh>
    <rPh sb="34" eb="35">
      <t>オオ</t>
    </rPh>
    <rPh sb="39" eb="41">
      <t>バアイ</t>
    </rPh>
    <rPh sb="42" eb="44">
      <t>ブカイ</t>
    </rPh>
    <rPh sb="44" eb="45">
      <t>トウ</t>
    </rPh>
    <rPh sb="47" eb="49">
      <t>ドウニュウ</t>
    </rPh>
    <rPh sb="49" eb="51">
      <t>ジッセキ</t>
    </rPh>
    <rPh sb="53" eb="57">
      <t>コンキョシリョウ</t>
    </rPh>
    <rPh sb="58" eb="60">
      <t>ヒツヨウ</t>
    </rPh>
    <phoneticPr fontId="29"/>
  </si>
  <si>
    <t>※農業所得の増加を成果目標とする場合は、別途農業所得についての根拠資料が必要。</t>
    <rPh sb="1" eb="5">
      <t>ノウギョウショトク</t>
    </rPh>
    <rPh sb="6" eb="8">
      <t>ゾウカ</t>
    </rPh>
    <rPh sb="9" eb="13">
      <t>セイカモクヒョウ</t>
    </rPh>
    <rPh sb="16" eb="18">
      <t>バアイ</t>
    </rPh>
    <rPh sb="20" eb="22">
      <t>ベット</t>
    </rPh>
    <rPh sb="22" eb="24">
      <t>ノウギョウ</t>
    </rPh>
    <rPh sb="24" eb="26">
      <t>ショトク</t>
    </rPh>
    <rPh sb="31" eb="33">
      <t>コンキョ</t>
    </rPh>
    <rPh sb="33" eb="35">
      <t>シリョウ</t>
    </rPh>
    <rPh sb="36" eb="38">
      <t>ヒツヨウ</t>
    </rPh>
    <phoneticPr fontId="29"/>
  </si>
  <si>
    <t>作目①</t>
    <rPh sb="0" eb="2">
      <t>サクモク</t>
    </rPh>
    <phoneticPr fontId="3"/>
  </si>
  <si>
    <t>作目②</t>
    <rPh sb="0" eb="2">
      <t>サクモク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</si>
</sst>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_ "/>
    <numFmt numFmtId="177" formatCode="#,##0.0_ "/>
    <numFmt numFmtId="178" formatCode="#,##0_);[Red]\(#,##0\)"/>
    <numFmt numFmtId="179" formatCode="#,##0.000_);[Red]\(#,##0.000\)"/>
    <numFmt numFmtId="180" formatCode="#,##0.0000_);[Red]\(#,##0.0000\)"/>
    <numFmt numFmtId="181" formatCode="0.0%"/>
    <numFmt numFmtId="182" formatCode="0.0000_ "/>
    <numFmt numFmtId="183" formatCode="#,##0.000_ ;[Red]\-#,##0.000\ "/>
    <numFmt numFmtId="184" formatCode="0.0000_);[Red]\(0.0000\)"/>
    <numFmt numFmtId="185" formatCode="#,##0_ ;[Red]\-#,##0\ "/>
    <numFmt numFmtId="186" formatCode="0.0&quot;％&quot;"/>
    <numFmt numFmtId="187" formatCode="&quot;現況（&quot;0&quot;か年平均）&quot;"/>
    <numFmt numFmtId="188" formatCode="#,##0.0000;[Red]\-#,##0.0000"/>
    <numFmt numFmtId="189" formatCode="0.0000"/>
    <numFmt numFmtId="190" formatCode="&quot;販売額&quot;0.0&quot;％増加&quot;"/>
    <numFmt numFmtId="191" formatCode="&quot;(&quot;0&quot;)&quot;"/>
    <numFmt numFmtId="192" formatCode="[$-411]ge\.m\.d;@"/>
    <numFmt numFmtId="193" formatCode="[$-411]ggge&quot;年&quot;m&quot;月&quot;d&quot;日&quot;;@"/>
    <numFmt numFmtId="194" formatCode="#,##0&quot; ㎡&quot;"/>
    <numFmt numFmtId="195" formatCode="0.00000_ "/>
    <numFmt numFmtId="196" formatCode="0.00000000000000_ "/>
  </numFmts>
  <fonts count="75" x14ac:knownFonts="1">
    <font>
      <sz val="11"/>
      <color theme="1"/>
      <name val="ＭＳ Ｐゴシック"/>
      <family val="3"/>
      <charset val="128"/>
      <scheme val="minor"/>
    </font>
    <font>
      <sz val="11"/>
      <color theme="1"/>
      <name val="ＭＳ Ｐゴシック"/>
      <family val="2"/>
      <charset val="128"/>
      <scheme val="minor"/>
    </font>
    <font>
      <sz val="10"/>
      <name val="ＭＳ 明朝"/>
      <family val="1"/>
      <charset val="128"/>
    </font>
    <font>
      <sz val="6"/>
      <name val="ＭＳ Ｐゴシック"/>
      <family val="3"/>
      <charset val="128"/>
    </font>
    <font>
      <sz val="12"/>
      <name val="ＭＳ 明朝"/>
      <family val="1"/>
      <charset val="128"/>
    </font>
    <font>
      <sz val="12"/>
      <name val="ＭＳ ゴシック"/>
      <family val="3"/>
      <charset val="128"/>
    </font>
    <font>
      <sz val="10"/>
      <name val="ＭＳ ゴシック"/>
      <family val="3"/>
      <charset val="128"/>
    </font>
    <font>
      <sz val="6"/>
      <name val="ＭＳ Ｐゴシック"/>
      <family val="3"/>
      <charset val="128"/>
    </font>
    <font>
      <sz val="8"/>
      <name val="ＭＳ 明朝"/>
      <family val="1"/>
      <charset val="128"/>
    </font>
    <font>
      <sz val="6"/>
      <name val="ＭＳ Ｐゴシック"/>
      <family val="3"/>
      <charset val="128"/>
    </font>
    <font>
      <b/>
      <sz val="12"/>
      <name val="ＭＳ ゴシック"/>
      <family val="3"/>
      <charset val="128"/>
    </font>
    <font>
      <sz val="18"/>
      <color indexed="8"/>
      <name val="ＭＳ 明朝"/>
      <family val="1"/>
      <charset val="128"/>
    </font>
    <font>
      <sz val="6"/>
      <name val="ＭＳ Ｐゴシック"/>
      <family val="3"/>
      <charset val="128"/>
    </font>
    <font>
      <sz val="11"/>
      <color indexed="8"/>
      <name val="ＭＳ 明朝"/>
      <family val="1"/>
      <charset val="128"/>
    </font>
    <font>
      <b/>
      <u/>
      <sz val="11"/>
      <color indexed="10"/>
      <name val="ＭＳ 明朝"/>
      <family val="1"/>
      <charset val="128"/>
    </font>
    <font>
      <sz val="12"/>
      <color indexed="8"/>
      <name val="ＭＳ 明朝"/>
      <family val="1"/>
      <charset val="128"/>
    </font>
    <font>
      <sz val="16"/>
      <color indexed="8"/>
      <name val="ＭＳ 明朝"/>
      <family val="1"/>
      <charset val="128"/>
    </font>
    <font>
      <sz val="11"/>
      <name val="ＭＳ 明朝"/>
      <family val="1"/>
      <charset val="128"/>
    </font>
    <font>
      <sz val="16"/>
      <name val="ＭＳ 明朝"/>
      <family val="1"/>
      <charset val="128"/>
    </font>
    <font>
      <b/>
      <sz val="20"/>
      <name val="ＭＳ 明朝"/>
      <family val="1"/>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sz val="11"/>
      <name val="ＭＳ Ｐゴシック"/>
      <family val="3"/>
      <charset val="128"/>
      <scheme val="minor"/>
    </font>
    <font>
      <sz val="10"/>
      <color rgb="FFFF0000"/>
      <name val="ＭＳ 明朝"/>
      <family val="1"/>
      <charset val="128"/>
    </font>
    <font>
      <sz val="11"/>
      <color theme="1"/>
      <name val="ＭＳ 明朝"/>
      <family val="1"/>
      <charset val="128"/>
    </font>
    <font>
      <b/>
      <sz val="11"/>
      <color theme="1"/>
      <name val="ＭＳ ゴシック"/>
      <family val="3"/>
      <charset val="128"/>
    </font>
    <font>
      <sz val="11"/>
      <color theme="1"/>
      <name val="ＭＳ ゴシック"/>
      <family val="3"/>
      <charset val="128"/>
    </font>
    <font>
      <sz val="6"/>
      <name val="ＭＳ Ｐゴシック"/>
      <family val="3"/>
      <charset val="128"/>
      <scheme val="minor"/>
    </font>
    <font>
      <sz val="6"/>
      <name val="ＭＳ 明朝"/>
      <family val="1"/>
      <charset val="128"/>
    </font>
    <font>
      <sz val="16"/>
      <name val="ＭＳ ゴシック"/>
      <family val="3"/>
      <charset val="128"/>
    </font>
    <font>
      <sz val="14"/>
      <name val="ＭＳ ゴシック"/>
      <family val="3"/>
      <charset val="128"/>
    </font>
    <font>
      <sz val="11"/>
      <name val="ＭＳ ゴシック"/>
      <family val="3"/>
      <charset val="128"/>
    </font>
    <font>
      <sz val="9"/>
      <name val="ＭＳ ゴシック"/>
      <family val="3"/>
      <charset val="128"/>
    </font>
    <font>
      <sz val="8"/>
      <name val="ＭＳ ゴシック"/>
      <family val="3"/>
      <charset val="128"/>
    </font>
    <font>
      <sz val="11"/>
      <color theme="1"/>
      <name val="ＭＳ Ｐゴシック"/>
      <family val="2"/>
      <scheme val="minor"/>
    </font>
    <font>
      <i/>
      <sz val="10"/>
      <name val="ＭＳ ゴシック"/>
      <family val="3"/>
      <charset val="128"/>
    </font>
    <font>
      <sz val="10"/>
      <name val="ＭＳ Ｐゴシック"/>
      <family val="3"/>
      <charset val="128"/>
    </font>
    <font>
      <sz val="12"/>
      <color rgb="FFFF0000"/>
      <name val="ＭＳ ゴシック"/>
      <family val="3"/>
      <charset val="128"/>
    </font>
    <font>
      <sz val="12"/>
      <color rgb="FF0000FF"/>
      <name val="ＭＳ ゴシック"/>
      <family val="3"/>
      <charset val="128"/>
    </font>
    <font>
      <b/>
      <sz val="20"/>
      <name val="ＭＳ Ｐゴシック"/>
      <family val="3"/>
      <charset val="128"/>
      <scheme val="minor"/>
    </font>
    <font>
      <b/>
      <sz val="20"/>
      <name val="ＭＳ Ｐゴシック"/>
      <family val="3"/>
      <charset val="128"/>
    </font>
    <font>
      <sz val="36"/>
      <name val="ＭＳ Ｐゴシック"/>
      <family val="3"/>
      <charset val="128"/>
      <scheme val="minor"/>
    </font>
    <font>
      <sz val="36"/>
      <name val="ＭＳ Ｐゴシック"/>
      <family val="3"/>
      <charset val="128"/>
    </font>
    <font>
      <sz val="32"/>
      <name val="ＭＳ Ｐゴシック"/>
      <family val="3"/>
      <charset val="128"/>
      <scheme val="minor"/>
    </font>
    <font>
      <sz val="32"/>
      <name val="ＭＳ Ｐゴシック"/>
      <family val="3"/>
      <charset val="128"/>
    </font>
    <font>
      <sz val="20"/>
      <name val="ＭＳ Ｐゴシック"/>
      <family val="3"/>
      <charset val="128"/>
      <scheme val="minor"/>
    </font>
    <font>
      <b/>
      <sz val="16"/>
      <name val="ＭＳ ゴシック"/>
      <family val="3"/>
      <charset val="128"/>
    </font>
    <font>
      <sz val="6"/>
      <name val="ＭＳ ゴシック"/>
      <family val="3"/>
      <charset val="128"/>
    </font>
    <font>
      <sz val="9"/>
      <name val="ＭＳ Ｐゴシック"/>
      <family val="3"/>
      <charset val="128"/>
    </font>
    <font>
      <sz val="8"/>
      <name val="ＭＳ Ｐゴシック"/>
      <family val="3"/>
      <charset val="128"/>
    </font>
    <font>
      <strike/>
      <sz val="11"/>
      <name val="ＭＳ ゴシック"/>
      <family val="3"/>
      <charset val="128"/>
    </font>
    <font>
      <sz val="12"/>
      <name val="ＭＳ Ｐゴシック"/>
      <family val="3"/>
      <charset val="128"/>
    </font>
    <font>
      <b/>
      <sz val="14"/>
      <name val="ＭＳ ゴシック"/>
      <family val="3"/>
      <charset val="128"/>
    </font>
    <font>
      <sz val="11"/>
      <name val="HG丸ｺﾞｼｯｸM-PRO"/>
      <family val="3"/>
      <charset val="128"/>
    </font>
    <font>
      <sz val="6"/>
      <name val="HG丸ｺﾞｼｯｸM-PRO"/>
      <family val="3"/>
      <charset val="128"/>
    </font>
    <font>
      <sz val="10"/>
      <name val="HG丸ｺﾞｼｯｸM-PRO"/>
      <family val="3"/>
      <charset val="128"/>
    </font>
    <font>
      <sz val="8"/>
      <name val="HG丸ｺﾞｼｯｸM-PRO"/>
      <family val="3"/>
      <charset val="128"/>
    </font>
    <font>
      <sz val="11"/>
      <color rgb="FF0000FF"/>
      <name val="ＭＳ 明朝"/>
      <family val="1"/>
      <charset val="128"/>
    </font>
    <font>
      <b/>
      <sz val="11"/>
      <color rgb="FF0000FF"/>
      <name val="ＭＳ 明朝"/>
      <family val="1"/>
      <charset val="128"/>
    </font>
    <font>
      <sz val="11"/>
      <color rgb="FFC00000"/>
      <name val="ＭＳ 明朝"/>
      <family val="1"/>
      <charset val="128"/>
    </font>
    <font>
      <sz val="10"/>
      <color rgb="FFC00000"/>
      <name val="ＭＳ 明朝"/>
      <family val="1"/>
      <charset val="128"/>
    </font>
    <font>
      <sz val="9"/>
      <color theme="1"/>
      <name val="ＭＳ 明朝"/>
      <family val="1"/>
      <charset val="128"/>
    </font>
    <font>
      <sz val="12"/>
      <color rgb="FFC00000"/>
      <name val="ＭＳ ゴシック"/>
      <family val="3"/>
      <charset val="128"/>
    </font>
    <font>
      <sz val="14"/>
      <color rgb="FF0000FF"/>
      <name val="ＭＳ ゴシック"/>
      <family val="3"/>
      <charset val="128"/>
    </font>
    <font>
      <sz val="8"/>
      <color theme="1"/>
      <name val="ＭＳ 明朝"/>
      <family val="1"/>
      <charset val="128"/>
    </font>
    <font>
      <sz val="8"/>
      <name val="ＭＳ Ｐゴシック"/>
      <family val="3"/>
      <charset val="128"/>
      <scheme val="minor"/>
    </font>
    <font>
      <sz val="10"/>
      <color theme="1"/>
      <name val="ＭＳ 明朝"/>
      <family val="1"/>
      <charset val="128"/>
    </font>
    <font>
      <b/>
      <sz val="11"/>
      <name val="ＭＳ ゴシック"/>
      <family val="3"/>
      <charset val="128"/>
    </font>
    <font>
      <sz val="6"/>
      <color theme="1"/>
      <name val="ＭＳ 明朝"/>
      <family val="1"/>
      <charset val="128"/>
    </font>
    <font>
      <b/>
      <sz val="11"/>
      <name val="HG丸ｺﾞｼｯｸM-PRO"/>
      <family val="3"/>
      <charset val="128"/>
    </font>
    <font>
      <sz val="7"/>
      <name val="ＭＳ ゴシック"/>
      <family val="3"/>
      <charset val="128"/>
    </font>
    <font>
      <sz val="5"/>
      <name val="ＭＳ ゴシック"/>
      <family val="3"/>
      <charset val="128"/>
    </font>
    <font>
      <sz val="22"/>
      <name val="ＭＳ 明朝"/>
      <family val="1"/>
      <charset val="128"/>
    </font>
  </fonts>
  <fills count="12">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FF00"/>
        <bgColor indexed="64"/>
      </patternFill>
    </fill>
  </fills>
  <borders count="29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style="medium">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bottom style="medium">
        <color indexed="64"/>
      </bottom>
      <diagonal style="hair">
        <color indexed="64"/>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diagonalUp="1">
      <left/>
      <right style="thin">
        <color indexed="64"/>
      </right>
      <top style="hair">
        <color indexed="64"/>
      </top>
      <bottom style="double">
        <color indexed="64"/>
      </bottom>
      <diagonal style="hair">
        <color indexed="64"/>
      </diagonal>
    </border>
    <border>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diagonalUp="1">
      <left style="medium">
        <color indexed="64"/>
      </left>
      <right style="hair">
        <color indexed="64"/>
      </right>
      <top style="hair">
        <color indexed="64"/>
      </top>
      <bottom style="double">
        <color indexed="64"/>
      </bottom>
      <diagonal style="hair">
        <color indexed="64"/>
      </diagonal>
    </border>
    <border>
      <left style="medium">
        <color indexed="64"/>
      </left>
      <right style="hair">
        <color indexed="64"/>
      </right>
      <top/>
      <bottom style="medium">
        <color indexed="64"/>
      </bottom>
      <diagonal/>
    </border>
    <border>
      <left/>
      <right style="medium">
        <color indexed="64"/>
      </right>
      <top style="hair">
        <color indexed="64"/>
      </top>
      <bottom style="double">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medium">
        <color indexed="64"/>
      </bottom>
      <diagonal/>
    </border>
    <border diagonalUp="1">
      <left/>
      <right style="thin">
        <color indexed="64"/>
      </right>
      <top style="thin">
        <color indexed="64"/>
      </top>
      <bottom style="hair">
        <color indexed="64"/>
      </bottom>
      <diagonal style="hair">
        <color indexed="64"/>
      </diagonal>
    </border>
    <border>
      <left style="thin">
        <color indexed="64"/>
      </left>
      <right style="dotted">
        <color indexed="64"/>
      </right>
      <top style="thin">
        <color indexed="64"/>
      </top>
      <bottom style="hair">
        <color indexed="64"/>
      </bottom>
      <diagonal/>
    </border>
    <border diagonalUp="1">
      <left style="thin">
        <color indexed="64"/>
      </left>
      <right style="dotted">
        <color indexed="64"/>
      </right>
      <top style="hair">
        <color indexed="64"/>
      </top>
      <bottom style="thin">
        <color indexed="64"/>
      </bottom>
      <diagonal style="hair">
        <color indexed="64"/>
      </diagonal>
    </border>
    <border diagonalUp="1">
      <left style="thin">
        <color indexed="64"/>
      </left>
      <right style="dotted">
        <color indexed="64"/>
      </right>
      <top style="hair">
        <color indexed="64"/>
      </top>
      <bottom style="hair">
        <color indexed="64"/>
      </bottom>
      <diagonal style="hair">
        <color indexed="64"/>
      </diagonal>
    </border>
    <border diagonalUp="1">
      <left style="thin">
        <color indexed="64"/>
      </left>
      <right style="dotted">
        <color indexed="64"/>
      </right>
      <top style="hair">
        <color indexed="64"/>
      </top>
      <bottom style="double">
        <color indexed="64"/>
      </bottom>
      <diagonal style="hair">
        <color indexed="64"/>
      </diagonal>
    </border>
    <border diagonalUp="1">
      <left style="thin">
        <color indexed="64"/>
      </left>
      <right/>
      <top style="hair">
        <color indexed="64"/>
      </top>
      <bottom style="thin">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style="thin">
        <color indexed="64"/>
      </left>
      <right/>
      <top style="hair">
        <color indexed="64"/>
      </top>
      <bottom style="double">
        <color indexed="64"/>
      </bottom>
      <diagonal style="hair">
        <color indexed="64"/>
      </diagonal>
    </border>
    <border diagonalUp="1">
      <left style="dotted">
        <color indexed="64"/>
      </left>
      <right style="dotted">
        <color indexed="64"/>
      </right>
      <top style="thin">
        <color indexed="64"/>
      </top>
      <bottom style="hair">
        <color indexed="64"/>
      </bottom>
      <diagonal style="hair">
        <color indexed="64"/>
      </diagonal>
    </border>
    <border>
      <left style="dotted">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uble">
        <color indexed="64"/>
      </bottom>
      <diagonal/>
    </border>
    <border>
      <left/>
      <right style="thin">
        <color indexed="64"/>
      </right>
      <top/>
      <bottom/>
      <diagonal/>
    </border>
    <border>
      <left style="thin">
        <color indexed="64"/>
      </left>
      <right style="dotted">
        <color indexed="64"/>
      </right>
      <top style="hair">
        <color indexed="64"/>
      </top>
      <bottom/>
      <diagonal/>
    </border>
    <border>
      <left style="thin">
        <color indexed="64"/>
      </left>
      <right style="dotted">
        <color indexed="64"/>
      </right>
      <top/>
      <bottom/>
      <diagonal/>
    </border>
    <border>
      <left/>
      <right style="medium">
        <color indexed="64"/>
      </right>
      <top/>
      <bottom/>
      <diagonal/>
    </border>
    <border diagonalUp="1">
      <left/>
      <right style="medium">
        <color indexed="64"/>
      </right>
      <top style="thin">
        <color indexed="64"/>
      </top>
      <bottom style="hair">
        <color indexed="64"/>
      </bottom>
      <diagonal style="hair">
        <color indexed="64"/>
      </diagonal>
    </border>
    <border>
      <left/>
      <right style="medium">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style="dotted">
        <color indexed="64"/>
      </right>
      <top/>
      <bottom style="hair">
        <color indexed="64"/>
      </bottom>
      <diagonal/>
    </border>
    <border>
      <left/>
      <right style="thin">
        <color indexed="64"/>
      </right>
      <top/>
      <bottom style="hair">
        <color indexed="64"/>
      </bottom>
      <diagonal/>
    </border>
    <border>
      <left/>
      <right style="dotted">
        <color indexed="64"/>
      </right>
      <top style="hair">
        <color indexed="64"/>
      </top>
      <bottom/>
      <diagonal/>
    </border>
    <border>
      <left style="thin">
        <color indexed="64"/>
      </left>
      <right style="dotted">
        <color indexed="64"/>
      </right>
      <top/>
      <bottom style="medium">
        <color indexed="64"/>
      </bottom>
      <diagonal/>
    </border>
    <border diagonalUp="1">
      <left style="dotted">
        <color indexed="64"/>
      </left>
      <right style="dotted">
        <color indexed="64"/>
      </right>
      <top style="double">
        <color indexed="64"/>
      </top>
      <bottom style="medium">
        <color indexed="64"/>
      </bottom>
      <diagonal style="hair">
        <color indexed="64"/>
      </diagonal>
    </border>
    <border diagonalUp="1">
      <left/>
      <right style="thin">
        <color indexed="64"/>
      </right>
      <top style="double">
        <color indexed="64"/>
      </top>
      <bottom style="medium">
        <color indexed="64"/>
      </bottom>
      <diagonal style="hair">
        <color indexed="64"/>
      </diagonal>
    </border>
    <border diagonalUp="1">
      <left style="thin">
        <color indexed="64"/>
      </left>
      <right style="thin">
        <color indexed="64"/>
      </right>
      <top style="double">
        <color indexed="64"/>
      </top>
      <bottom style="medium">
        <color indexed="64"/>
      </bottom>
      <diagonal style="hair">
        <color indexed="64"/>
      </diagonal>
    </border>
    <border>
      <left style="thin">
        <color indexed="64"/>
      </left>
      <right style="dotted">
        <color indexed="64"/>
      </right>
      <top style="double">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dotted">
        <color indexed="64"/>
      </left>
      <right style="thin">
        <color indexed="64"/>
      </right>
      <top/>
      <bottom style="thin">
        <color indexed="64"/>
      </bottom>
      <diagonal/>
    </border>
    <border diagonalUp="1">
      <left style="thin">
        <color indexed="64"/>
      </left>
      <right style="dotted">
        <color indexed="64"/>
      </right>
      <top style="double">
        <color indexed="64"/>
      </top>
      <bottom style="medium">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style="medium">
        <color indexed="64"/>
      </left>
      <right/>
      <top style="medium">
        <color indexed="64"/>
      </top>
      <bottom style="thin">
        <color indexed="64"/>
      </bottom>
      <diagonal/>
    </border>
    <border>
      <left style="medium">
        <color indexed="64"/>
      </left>
      <right/>
      <top/>
      <bottom style="double">
        <color indexed="64"/>
      </bottom>
      <diagonal/>
    </border>
    <border>
      <left style="medium">
        <color indexed="64"/>
      </left>
      <right/>
      <top/>
      <bottom style="medium">
        <color indexed="64"/>
      </bottom>
      <diagonal/>
    </border>
    <border>
      <left style="dotted">
        <color indexed="64"/>
      </left>
      <right style="dotted">
        <color indexed="64"/>
      </right>
      <top style="hair">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hair">
        <color indexed="64"/>
      </bottom>
      <diagonal/>
    </border>
    <border>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double">
        <color indexed="64"/>
      </bottom>
      <diagonal/>
    </border>
    <border>
      <left style="medium">
        <color indexed="64"/>
      </left>
      <right style="thin">
        <color indexed="64"/>
      </right>
      <top style="medium">
        <color indexed="64"/>
      </top>
      <bottom/>
      <diagonal/>
    </border>
    <border>
      <left/>
      <right style="thin">
        <color indexed="64"/>
      </right>
      <top style="double">
        <color indexed="64"/>
      </top>
      <bottom style="medium">
        <color indexed="64"/>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top style="thin">
        <color indexed="64"/>
      </top>
      <bottom style="hair">
        <color indexed="64"/>
      </bottom>
      <diagonal/>
    </border>
    <border>
      <left style="hair">
        <color indexed="64"/>
      </left>
      <right/>
      <top style="hair">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top style="thin">
        <color indexed="64"/>
      </top>
      <bottom style="medium">
        <color indexed="64"/>
      </bottom>
      <diagonal/>
    </border>
    <border>
      <left style="hair">
        <color indexed="64"/>
      </left>
      <right style="hair">
        <color indexed="64"/>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top style="thin">
        <color indexed="64"/>
      </top>
      <bottom style="double">
        <color indexed="64"/>
      </bottom>
      <diagonal/>
    </border>
    <border>
      <left/>
      <right style="thin">
        <color indexed="64"/>
      </right>
      <top/>
      <bottom style="double">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diagonalUp="1">
      <left/>
      <right/>
      <top/>
      <bottom style="thin">
        <color indexed="64"/>
      </bottom>
      <diagonal style="hair">
        <color indexed="64"/>
      </diagonal>
    </border>
    <border>
      <left style="hair">
        <color indexed="64"/>
      </left>
      <right style="thin">
        <color indexed="64"/>
      </right>
      <top style="thin">
        <color indexed="64"/>
      </top>
      <bottom/>
      <diagonal/>
    </border>
    <border diagonalUp="1">
      <left/>
      <right/>
      <top style="thin">
        <color indexed="64"/>
      </top>
      <bottom/>
      <diagonal style="hair">
        <color indexed="64"/>
      </diagonal>
    </border>
    <border>
      <left/>
      <right style="hair">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medium">
        <color indexed="64"/>
      </right>
      <top style="double">
        <color indexed="64"/>
      </top>
      <bottom style="double">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diagonalUp="1">
      <left/>
      <right style="thin">
        <color indexed="64"/>
      </right>
      <top style="thin">
        <color auto="1"/>
      </top>
      <bottom/>
      <diagonal style="hair">
        <color auto="1"/>
      </diagonal>
    </border>
    <border diagonalUp="1">
      <left/>
      <right/>
      <top/>
      <bottom/>
      <diagonal style="hair">
        <color auto="1"/>
      </diagonal>
    </border>
    <border diagonalUp="1">
      <left/>
      <right style="thin">
        <color auto="1"/>
      </right>
      <top/>
      <bottom/>
      <diagonal style="hair">
        <color indexed="64"/>
      </diagonal>
    </border>
    <border diagonalUp="1">
      <left/>
      <right style="thin">
        <color indexed="64"/>
      </right>
      <top/>
      <bottom style="thin">
        <color indexed="64"/>
      </bottom>
      <diagonal style="hair">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right/>
      <top style="double">
        <color indexed="64"/>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top style="double">
        <color indexed="64"/>
      </top>
      <bottom style="thin">
        <color indexed="64"/>
      </bottom>
      <diagonal/>
    </border>
    <border>
      <left/>
      <right style="thin">
        <color auto="1"/>
      </right>
      <top style="double">
        <color indexed="64"/>
      </top>
      <bottom style="thin">
        <color auto="1"/>
      </bottom>
      <diagonal/>
    </border>
    <border>
      <left style="medium">
        <color theme="1"/>
      </left>
      <right style="medium">
        <color theme="1"/>
      </right>
      <top style="medium">
        <color theme="1"/>
      </top>
      <bottom style="medium">
        <color theme="1"/>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thin">
        <color auto="1"/>
      </bottom>
      <diagonal/>
    </border>
    <border>
      <left style="thin">
        <color indexed="64"/>
      </left>
      <right/>
      <top style="double">
        <color indexed="64"/>
      </top>
      <bottom style="thin">
        <color indexed="64"/>
      </bottom>
      <diagonal/>
    </border>
    <border diagonalUp="1">
      <left style="thin">
        <color indexed="64"/>
      </left>
      <right/>
      <top style="double">
        <color indexed="64"/>
      </top>
      <bottom style="thin">
        <color indexed="64"/>
      </bottom>
      <diagonal style="hair">
        <color indexed="64"/>
      </diagonal>
    </border>
    <border diagonalUp="1">
      <left/>
      <right/>
      <top style="double">
        <color indexed="64"/>
      </top>
      <bottom style="thin">
        <color indexed="64"/>
      </bottom>
      <diagonal style="hair">
        <color indexed="64"/>
      </diagonal>
    </border>
    <border diagonalUp="1">
      <left/>
      <right style="medium">
        <color indexed="64"/>
      </right>
      <top style="double">
        <color indexed="64"/>
      </top>
      <bottom style="thin">
        <color indexed="64"/>
      </bottom>
      <diagonal style="hair">
        <color indexed="64"/>
      </diagonal>
    </border>
    <border>
      <left style="dotted">
        <color indexed="64"/>
      </left>
      <right style="thin">
        <color indexed="64"/>
      </right>
      <top style="thin">
        <color indexed="64"/>
      </top>
      <bottom/>
      <diagonal/>
    </border>
    <border>
      <left style="hair">
        <color indexed="64"/>
      </left>
      <right style="thin">
        <color indexed="64"/>
      </right>
      <top/>
      <bottom style="double">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double">
        <color indexed="64"/>
      </bottom>
      <diagonal/>
    </border>
    <border>
      <left style="thin">
        <color indexed="64"/>
      </left>
      <right style="dotted">
        <color indexed="64"/>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bottom style="double">
        <color indexed="64"/>
      </bottom>
      <diagonal/>
    </border>
    <border>
      <left/>
      <right/>
      <top/>
      <bottom style="hair">
        <color indexed="64"/>
      </bottom>
      <diagonal/>
    </border>
    <border>
      <left style="hair">
        <color indexed="64"/>
      </left>
      <right/>
      <top/>
      <bottom style="double">
        <color indexed="64"/>
      </bottom>
      <diagonal/>
    </border>
    <border>
      <left style="dotted">
        <color indexed="64"/>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dotted">
        <color indexed="64"/>
      </left>
      <right/>
      <top style="dotted">
        <color indexed="64"/>
      </top>
      <bottom/>
      <diagonal/>
    </border>
    <border>
      <left/>
      <right/>
      <top style="hair">
        <color indexed="64"/>
      </top>
      <bottom style="hair">
        <color indexed="64"/>
      </bottom>
      <diagonal/>
    </border>
    <border>
      <left style="hair">
        <color indexed="64"/>
      </left>
      <right style="dotted">
        <color indexed="64"/>
      </right>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style="dotted">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diagonal/>
    </border>
    <border>
      <left style="dotted">
        <color indexed="64"/>
      </left>
      <right/>
      <top/>
      <bottom/>
      <diagonal/>
    </border>
    <border>
      <left style="dotted">
        <color indexed="64"/>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bottom style="double">
        <color indexed="64"/>
      </bottom>
      <diagonal/>
    </border>
    <border>
      <left/>
      <right style="hair">
        <color indexed="64"/>
      </right>
      <top style="double">
        <color indexed="64"/>
      </top>
      <bottom style="thin">
        <color indexed="64"/>
      </bottom>
      <diagonal/>
    </border>
    <border>
      <left style="hair">
        <color indexed="64"/>
      </left>
      <right style="dotted">
        <color indexed="64"/>
      </right>
      <top style="double">
        <color indexed="64"/>
      </top>
      <bottom style="thin">
        <color indexed="64"/>
      </bottom>
      <diagonal/>
    </border>
    <border>
      <left/>
      <right style="dotted">
        <color indexed="64"/>
      </right>
      <top/>
      <bottom style="thin">
        <color indexed="64"/>
      </bottom>
      <diagonal/>
    </border>
    <border>
      <left style="hair">
        <color indexed="64"/>
      </left>
      <right style="dotted">
        <color indexed="64"/>
      </right>
      <top/>
      <bottom style="double">
        <color indexed="64"/>
      </bottom>
      <diagonal/>
    </border>
    <border diagonalUp="1">
      <left/>
      <right style="thin">
        <color auto="1"/>
      </right>
      <top style="double">
        <color indexed="64"/>
      </top>
      <bottom style="thin">
        <color auto="1"/>
      </bottom>
      <diagonal style="hair">
        <color indexed="64"/>
      </diagonal>
    </border>
    <border>
      <left style="dotted">
        <color indexed="64"/>
      </left>
      <right style="hair">
        <color indexed="64"/>
      </right>
      <top style="thin">
        <color indexed="64"/>
      </top>
      <bottom/>
      <diagonal/>
    </border>
    <border>
      <left style="dotted">
        <color indexed="64"/>
      </left>
      <right style="hair">
        <color indexed="64"/>
      </right>
      <top/>
      <bottom/>
      <diagonal/>
    </border>
    <border>
      <left style="dotted">
        <color indexed="64"/>
      </left>
      <right style="hair">
        <color indexed="64"/>
      </right>
      <top/>
      <bottom style="thin">
        <color indexed="64"/>
      </bottom>
      <diagonal/>
    </border>
    <border>
      <left style="dotted">
        <color indexed="64"/>
      </left>
      <right style="hair">
        <color indexed="64"/>
      </right>
      <top/>
      <bottom style="double">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dotted">
        <color indexed="64"/>
      </left>
      <right style="medium">
        <color indexed="64"/>
      </right>
      <top style="hair">
        <color indexed="64"/>
      </top>
      <bottom style="double">
        <color indexed="64"/>
      </bottom>
      <diagonal/>
    </border>
    <border diagonalUp="1">
      <left style="thin">
        <color indexed="64"/>
      </left>
      <right style="dotted">
        <color indexed="64"/>
      </right>
      <top/>
      <bottom style="medium">
        <color indexed="64"/>
      </bottom>
      <diagonal style="hair">
        <color indexed="64"/>
      </diagonal>
    </border>
    <border diagonalUp="1">
      <left style="dotted">
        <color indexed="64"/>
      </left>
      <right style="dotted">
        <color indexed="64"/>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bottom style="dashed">
        <color indexed="64"/>
      </bottom>
      <diagonal/>
    </border>
  </borders>
  <cellStyleXfs count="14">
    <xf numFmtId="0" fontId="0" fillId="0" borderId="0">
      <alignment vertical="center"/>
    </xf>
    <xf numFmtId="9" fontId="23" fillId="0" borderId="0" applyFill="0" applyBorder="0" applyAlignment="0" applyProtection="0">
      <alignment vertical="center"/>
    </xf>
    <xf numFmtId="38" fontId="22" fillId="0" borderId="0" applyFont="0" applyFill="0" applyBorder="0" applyAlignment="0" applyProtection="0">
      <alignment vertical="center"/>
    </xf>
    <xf numFmtId="38" fontId="23" fillId="0" borderId="0" applyFill="0" applyBorder="0" applyAlignment="0" applyProtection="0">
      <alignment vertical="center"/>
    </xf>
    <xf numFmtId="0" fontId="23" fillId="0" borderId="0">
      <alignment vertical="center"/>
    </xf>
    <xf numFmtId="0" fontId="22" fillId="0" borderId="0">
      <alignment vertical="center"/>
    </xf>
    <xf numFmtId="0" fontId="21" fillId="0" borderId="0">
      <alignment vertical="center"/>
    </xf>
    <xf numFmtId="0" fontId="26" fillId="0" borderId="0">
      <alignment vertical="center"/>
    </xf>
    <xf numFmtId="38" fontId="36" fillId="0" borderId="0" applyFont="0" applyFill="0" applyBorder="0" applyAlignment="0" applyProtection="0">
      <alignment vertical="center"/>
    </xf>
    <xf numFmtId="0" fontId="1" fillId="0" borderId="0">
      <alignment vertical="center"/>
    </xf>
    <xf numFmtId="38" fontId="26" fillId="0" borderId="0" applyFont="0" applyFill="0" applyBorder="0" applyAlignment="0" applyProtection="0">
      <alignment vertical="center"/>
    </xf>
    <xf numFmtId="0" fontId="17" fillId="0" borderId="0">
      <alignment vertical="center"/>
    </xf>
    <xf numFmtId="0" fontId="21" fillId="0" borderId="0"/>
    <xf numFmtId="38" fontId="21" fillId="0" borderId="0" applyFont="0" applyFill="0" applyBorder="0" applyAlignment="0" applyProtection="0"/>
  </cellStyleXfs>
  <cellXfs count="1750">
    <xf numFmtId="0" fontId="0" fillId="0" borderId="0" xfId="0">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6" fillId="0" borderId="3" xfId="0" applyFont="1" applyFill="1" applyBorder="1" applyAlignment="1">
      <alignment vertical="center"/>
    </xf>
    <xf numFmtId="0" fontId="5" fillId="0" borderId="4" xfId="0" applyFont="1" applyFill="1" applyBorder="1" applyAlignment="1">
      <alignment vertical="center"/>
    </xf>
    <xf numFmtId="0" fontId="5" fillId="0" borderId="0" xfId="0" applyFont="1" applyFill="1" applyBorder="1" applyAlignment="1">
      <alignment vertical="center"/>
    </xf>
    <xf numFmtId="0" fontId="6" fillId="0" borderId="5"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6" fillId="0" borderId="8" xfId="0" applyFont="1" applyFill="1" applyBorder="1" applyAlignment="1">
      <alignment vertical="center"/>
    </xf>
    <xf numFmtId="0" fontId="6" fillId="0" borderId="0" xfId="0" applyFont="1" applyFill="1" applyAlignment="1">
      <alignment vertical="center"/>
    </xf>
    <xf numFmtId="0" fontId="4" fillId="0" borderId="0" xfId="0" applyFont="1" applyFill="1" applyAlignment="1">
      <alignment vertical="center"/>
    </xf>
    <xf numFmtId="0" fontId="6" fillId="0" borderId="0" xfId="0" applyFont="1" applyFill="1" applyBorder="1" applyAlignment="1">
      <alignment vertical="center"/>
    </xf>
    <xf numFmtId="177" fontId="6" fillId="0" borderId="0" xfId="0" applyNumberFormat="1" applyFont="1" applyFill="1" applyBorder="1" applyAlignment="1">
      <alignment vertical="center"/>
    </xf>
    <xf numFmtId="177" fontId="5" fillId="0" borderId="0" xfId="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176" fontId="6" fillId="0" borderId="0" xfId="0" applyNumberFormat="1" applyFont="1" applyFill="1" applyBorder="1" applyAlignment="1">
      <alignment vertical="center"/>
    </xf>
    <xf numFmtId="176" fontId="6" fillId="0" borderId="0" xfId="0" applyNumberFormat="1" applyFont="1" applyFill="1" applyBorder="1" applyAlignment="1">
      <alignment horizontal="right" vertical="center"/>
    </xf>
    <xf numFmtId="176" fontId="6" fillId="0" borderId="0" xfId="0" applyNumberFormat="1" applyFont="1" applyFill="1" applyBorder="1" applyAlignment="1">
      <alignment vertical="center" shrinkToFi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4" fillId="0" borderId="0" xfId="0" applyFont="1" applyFill="1" applyAlignment="1">
      <alignment horizontal="right" vertical="center"/>
    </xf>
    <xf numFmtId="0" fontId="24" fillId="0" borderId="0" xfId="0" applyFont="1" applyFill="1" applyBorder="1" applyAlignment="1">
      <alignment vertical="center"/>
    </xf>
    <xf numFmtId="0" fontId="24" fillId="0" borderId="0" xfId="0" applyFont="1" applyFill="1">
      <alignment vertical="center"/>
    </xf>
    <xf numFmtId="0" fontId="8" fillId="0" borderId="0" xfId="0" applyFont="1" applyFill="1" applyAlignment="1">
      <alignment vertical="center" wrapText="1"/>
    </xf>
    <xf numFmtId="0" fontId="2" fillId="0" borderId="0" xfId="4" applyFont="1" applyFill="1" applyAlignment="1">
      <alignment vertical="center"/>
    </xf>
    <xf numFmtId="0" fontId="2" fillId="0" borderId="0" xfId="4" applyFont="1" applyFill="1" applyAlignment="1">
      <alignment horizontal="left" vertical="center"/>
    </xf>
    <xf numFmtId="0" fontId="25" fillId="0" borderId="0" xfId="0" applyFont="1" applyFill="1" applyAlignment="1">
      <alignment vertical="center"/>
    </xf>
    <xf numFmtId="0" fontId="25" fillId="0" borderId="0" xfId="4" applyFont="1" applyFill="1" applyAlignment="1">
      <alignment vertical="center"/>
    </xf>
    <xf numFmtId="179" fontId="4" fillId="0" borderId="9" xfId="2" applyNumberFormat="1" applyFont="1" applyFill="1" applyBorder="1" applyAlignment="1">
      <alignment horizontal="right" vertical="center"/>
    </xf>
    <xf numFmtId="182" fontId="4" fillId="0" borderId="10" xfId="0" applyNumberFormat="1" applyFont="1" applyFill="1" applyBorder="1" applyAlignment="1">
      <alignment horizontal="right" vertical="center"/>
    </xf>
    <xf numFmtId="182" fontId="4" fillId="0" borderId="11" xfId="0" applyNumberFormat="1" applyFont="1" applyFill="1" applyBorder="1" applyAlignment="1">
      <alignment horizontal="right" vertical="center"/>
    </xf>
    <xf numFmtId="0" fontId="24" fillId="0" borderId="0" xfId="4" applyFont="1" applyAlignment="1">
      <alignment vertical="center"/>
    </xf>
    <xf numFmtId="0" fontId="4" fillId="0" borderId="12"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2" fillId="0" borderId="0" xfId="0" applyFont="1" applyFill="1" applyBorder="1" applyAlignment="1">
      <alignment horizontal="left" vertical="center" wrapText="1"/>
    </xf>
    <xf numFmtId="0" fontId="24" fillId="0" borderId="0" xfId="0" applyFont="1" applyFill="1" applyAlignment="1">
      <alignment horizontal="right" vertical="center"/>
    </xf>
    <xf numFmtId="0" fontId="13" fillId="0" borderId="0" xfId="4" applyFont="1" applyAlignment="1">
      <alignment vertical="center"/>
    </xf>
    <xf numFmtId="0" fontId="13" fillId="2" borderId="15" xfId="4" applyFont="1" applyFill="1" applyBorder="1" applyAlignment="1">
      <alignment horizontal="center" vertical="center" shrinkToFit="1"/>
    </xf>
    <xf numFmtId="0" fontId="13" fillId="2" borderId="16" xfId="4" applyFont="1" applyFill="1" applyBorder="1" applyAlignment="1">
      <alignment vertical="center" shrinkToFit="1"/>
    </xf>
    <xf numFmtId="0" fontId="13" fillId="2" borderId="17" xfId="4" applyFont="1" applyFill="1" applyBorder="1" applyAlignment="1">
      <alignment horizontal="center" vertical="center" shrinkToFit="1"/>
    </xf>
    <xf numFmtId="0" fontId="13" fillId="2" borderId="18" xfId="4" applyFont="1" applyFill="1" applyBorder="1" applyAlignment="1">
      <alignment horizontal="center" vertical="center" shrinkToFit="1"/>
    </xf>
    <xf numFmtId="0" fontId="13" fillId="2" borderId="19" xfId="4" applyFont="1" applyFill="1" applyBorder="1" applyAlignment="1">
      <alignment horizontal="center" vertical="center" shrinkToFit="1"/>
    </xf>
    <xf numFmtId="0" fontId="13" fillId="2" borderId="20" xfId="4" applyFont="1" applyFill="1" applyBorder="1" applyAlignment="1">
      <alignment horizontal="center" vertical="center" shrinkToFit="1"/>
    </xf>
    <xf numFmtId="0" fontId="13" fillId="0" borderId="20" xfId="4" applyFont="1" applyBorder="1" applyAlignment="1">
      <alignment horizontal="center" vertical="center"/>
    </xf>
    <xf numFmtId="176" fontId="15" fillId="0" borderId="20" xfId="4" applyNumberFormat="1" applyFont="1" applyBorder="1" applyAlignment="1">
      <alignment horizontal="right" vertical="center"/>
    </xf>
    <xf numFmtId="176" fontId="15" fillId="0" borderId="20" xfId="4" applyNumberFormat="1" applyFont="1" applyFill="1" applyBorder="1" applyAlignment="1">
      <alignment horizontal="right" vertical="center"/>
    </xf>
    <xf numFmtId="176" fontId="15" fillId="0" borderId="21" xfId="4" applyNumberFormat="1" applyFont="1" applyFill="1" applyBorder="1" applyAlignment="1">
      <alignment horizontal="right" vertical="center"/>
    </xf>
    <xf numFmtId="0" fontId="13" fillId="0" borderId="17" xfId="4" applyFont="1" applyFill="1" applyBorder="1" applyAlignment="1">
      <alignment horizontal="center" vertical="center"/>
    </xf>
    <xf numFmtId="176" fontId="15" fillId="0" borderId="22" xfId="4" applyNumberFormat="1" applyFont="1" applyFill="1" applyBorder="1" applyAlignment="1">
      <alignment horizontal="right" vertical="center"/>
    </xf>
    <xf numFmtId="176" fontId="15" fillId="0" borderId="23" xfId="4" applyNumberFormat="1" applyFont="1" applyFill="1" applyBorder="1" applyAlignment="1">
      <alignment horizontal="right" vertical="center"/>
    </xf>
    <xf numFmtId="176" fontId="15" fillId="0" borderId="20" xfId="4" applyNumberFormat="1" applyFont="1" applyFill="1" applyBorder="1" applyAlignment="1">
      <alignment vertical="center"/>
    </xf>
    <xf numFmtId="0" fontId="16" fillId="0" borderId="0" xfId="4" applyFont="1" applyAlignment="1">
      <alignment vertical="center"/>
    </xf>
    <xf numFmtId="0" fontId="16" fillId="0" borderId="0" xfId="4" applyFont="1" applyAlignment="1">
      <alignment horizontal="right" vertical="center"/>
    </xf>
    <xf numFmtId="0" fontId="13" fillId="3" borderId="17" xfId="4" applyFont="1" applyFill="1" applyBorder="1" applyAlignment="1">
      <alignment vertical="center"/>
    </xf>
    <xf numFmtId="0" fontId="13" fillId="3" borderId="15" xfId="4" applyFont="1" applyFill="1" applyBorder="1" applyAlignment="1">
      <alignment vertical="center"/>
    </xf>
    <xf numFmtId="178" fontId="15" fillId="0" borderId="20" xfId="4" applyNumberFormat="1" applyFont="1" applyFill="1" applyBorder="1" applyAlignment="1">
      <alignment horizontal="right" vertical="center"/>
    </xf>
    <xf numFmtId="0" fontId="13" fillId="0" borderId="0" xfId="4" applyFont="1" applyAlignment="1">
      <alignment horizontal="right" vertical="center"/>
    </xf>
    <xf numFmtId="0" fontId="4" fillId="0" borderId="0" xfId="0" applyFont="1" applyFill="1" applyBorder="1" applyAlignment="1">
      <alignment vertical="center"/>
    </xf>
    <xf numFmtId="182" fontId="4" fillId="0" borderId="0" xfId="0" applyNumberFormat="1" applyFont="1" applyFill="1" applyBorder="1" applyAlignment="1">
      <alignment vertical="center"/>
    </xf>
    <xf numFmtId="0" fontId="4" fillId="0" borderId="0" xfId="0" applyFont="1" applyFill="1" applyBorder="1" applyAlignment="1">
      <alignment horizontal="center" vertical="center"/>
    </xf>
    <xf numFmtId="0" fontId="2" fillId="0" borderId="25" xfId="0" applyFont="1" applyFill="1" applyBorder="1" applyAlignment="1">
      <alignment horizontal="center" vertical="center"/>
    </xf>
    <xf numFmtId="182" fontId="4" fillId="0" borderId="26" xfId="0" applyNumberFormat="1" applyFont="1" applyFill="1" applyBorder="1" applyAlignment="1">
      <alignment horizontal="right" vertical="center"/>
    </xf>
    <xf numFmtId="0" fontId="2" fillId="0" borderId="27" xfId="0" applyFont="1" applyFill="1" applyBorder="1" applyAlignment="1">
      <alignment horizontal="center" vertical="center"/>
    </xf>
    <xf numFmtId="185" fontId="4" fillId="0" borderId="9" xfId="2" applyNumberFormat="1" applyFont="1" applyFill="1" applyBorder="1" applyAlignment="1">
      <alignment vertical="center"/>
    </xf>
    <xf numFmtId="0" fontId="4" fillId="0" borderId="28" xfId="0" applyFont="1" applyFill="1" applyBorder="1" applyAlignment="1">
      <alignment horizontal="center" vertical="center" shrinkToFit="1"/>
    </xf>
    <xf numFmtId="178" fontId="4" fillId="0" borderId="29" xfId="2" applyNumberFormat="1" applyFont="1" applyFill="1" applyBorder="1" applyAlignment="1">
      <alignment vertical="center"/>
    </xf>
    <xf numFmtId="178" fontId="4" fillId="0" borderId="9" xfId="2" applyNumberFormat="1" applyFont="1" applyFill="1" applyBorder="1" applyAlignment="1">
      <alignment vertical="center"/>
    </xf>
    <xf numFmtId="0" fontId="2" fillId="0" borderId="30" xfId="0" applyFont="1" applyFill="1" applyBorder="1" applyAlignment="1">
      <alignment vertical="center" wrapText="1"/>
    </xf>
    <xf numFmtId="0" fontId="2" fillId="0" borderId="31" xfId="0" applyFont="1" applyFill="1" applyBorder="1" applyAlignment="1">
      <alignment horizontal="center" vertical="center" shrinkToFit="1"/>
    </xf>
    <xf numFmtId="179" fontId="2" fillId="0" borderId="32" xfId="0" applyNumberFormat="1" applyFont="1" applyFill="1" applyBorder="1" applyAlignment="1">
      <alignment vertical="center"/>
    </xf>
    <xf numFmtId="179" fontId="2" fillId="0" borderId="33" xfId="0" applyNumberFormat="1" applyFont="1" applyFill="1" applyBorder="1" applyAlignment="1">
      <alignment vertical="center"/>
    </xf>
    <xf numFmtId="179" fontId="2" fillId="0" borderId="34" xfId="0" applyNumberFormat="1" applyFont="1" applyFill="1" applyBorder="1" applyAlignment="1">
      <alignment vertical="center"/>
    </xf>
    <xf numFmtId="184" fontId="2" fillId="0" borderId="35" xfId="0" applyNumberFormat="1" applyFont="1" applyFill="1" applyBorder="1" applyAlignment="1">
      <alignment vertical="center"/>
    </xf>
    <xf numFmtId="179" fontId="2" fillId="0" borderId="36" xfId="0" applyNumberFormat="1" applyFont="1" applyFill="1" applyBorder="1" applyAlignment="1">
      <alignment vertical="center"/>
    </xf>
    <xf numFmtId="179" fontId="2" fillId="0" borderId="35" xfId="0" applyNumberFormat="1" applyFont="1" applyFill="1" applyBorder="1" applyAlignment="1">
      <alignment vertical="center"/>
    </xf>
    <xf numFmtId="0" fontId="2" fillId="0" borderId="37" xfId="0" applyFont="1" applyFill="1" applyBorder="1" applyAlignment="1">
      <alignment horizontal="center" vertical="center" shrinkToFit="1"/>
    </xf>
    <xf numFmtId="179" fontId="2" fillId="0" borderId="38" xfId="0" applyNumberFormat="1" applyFont="1" applyFill="1" applyBorder="1" applyAlignment="1">
      <alignment vertical="center"/>
    </xf>
    <xf numFmtId="179" fontId="2" fillId="0" borderId="39" xfId="0" applyNumberFormat="1" applyFont="1" applyFill="1" applyBorder="1" applyAlignment="1">
      <alignment vertical="center"/>
    </xf>
    <xf numFmtId="0" fontId="4" fillId="0" borderId="40" xfId="0" applyFont="1" applyFill="1" applyBorder="1" applyAlignment="1">
      <alignment horizontal="center" vertical="center"/>
    </xf>
    <xf numFmtId="183" fontId="4" fillId="0" borderId="41" xfId="0" applyNumberFormat="1" applyFont="1" applyFill="1" applyBorder="1" applyAlignment="1">
      <alignment vertical="center"/>
    </xf>
    <xf numFmtId="0" fontId="4" fillId="0" borderId="42" xfId="0" applyFont="1" applyFill="1" applyBorder="1" applyAlignment="1">
      <alignment horizontal="center" vertical="center"/>
    </xf>
    <xf numFmtId="0" fontId="2" fillId="0" borderId="39"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2" fillId="0" borderId="35" xfId="0" applyFont="1" applyFill="1" applyBorder="1" applyAlignment="1">
      <alignment horizontal="center" vertical="center"/>
    </xf>
    <xf numFmtId="185" fontId="4" fillId="0" borderId="41" xfId="0" applyNumberFormat="1" applyFont="1" applyFill="1" applyBorder="1" applyAlignment="1">
      <alignment vertical="center"/>
    </xf>
    <xf numFmtId="0" fontId="26" fillId="0" borderId="0" xfId="0" applyFont="1">
      <alignment vertical="center"/>
    </xf>
    <xf numFmtId="0" fontId="26" fillId="0" borderId="20" xfId="0" applyFont="1" applyBorder="1" applyAlignment="1">
      <alignment horizontal="center" vertical="center"/>
    </xf>
    <xf numFmtId="0" fontId="26" fillId="0" borderId="17" xfId="0" applyFont="1" applyBorder="1" applyAlignment="1">
      <alignment horizontal="center" vertical="center"/>
    </xf>
    <xf numFmtId="0" fontId="26" fillId="0" borderId="43" xfId="0" applyFont="1" applyBorder="1" applyAlignment="1">
      <alignment horizontal="center" vertical="center"/>
    </xf>
    <xf numFmtId="0" fontId="26" fillId="0" borderId="21" xfId="0" applyFont="1" applyBorder="1" applyAlignment="1">
      <alignment horizontal="center" vertical="center"/>
    </xf>
    <xf numFmtId="176" fontId="26" fillId="0" borderId="44" xfId="0" applyNumberFormat="1" applyFont="1" applyBorder="1">
      <alignment vertical="center"/>
    </xf>
    <xf numFmtId="0" fontId="26" fillId="0" borderId="31" xfId="0" applyFont="1" applyBorder="1" applyAlignment="1">
      <alignment horizontal="center" vertical="center"/>
    </xf>
    <xf numFmtId="0" fontId="26" fillId="0" borderId="32" xfId="0" applyFont="1" applyBorder="1">
      <alignment vertical="center"/>
    </xf>
    <xf numFmtId="176" fontId="26" fillId="0" borderId="45" xfId="0" applyNumberFormat="1" applyFont="1" applyBorder="1">
      <alignment vertical="center"/>
    </xf>
    <xf numFmtId="0" fontId="26" fillId="0" borderId="46" xfId="0" applyFont="1" applyBorder="1" applyAlignment="1">
      <alignment horizontal="center" vertical="center"/>
    </xf>
    <xf numFmtId="0" fontId="26" fillId="0" borderId="33" xfId="0" applyFont="1" applyBorder="1">
      <alignment vertical="center"/>
    </xf>
    <xf numFmtId="176" fontId="26" fillId="0" borderId="47" xfId="0" applyNumberFormat="1" applyFont="1" applyBorder="1">
      <alignment vertical="center"/>
    </xf>
    <xf numFmtId="0" fontId="26" fillId="0" borderId="33" xfId="0" applyFont="1" applyBorder="1" applyAlignment="1">
      <alignment vertical="center" wrapText="1"/>
    </xf>
    <xf numFmtId="0" fontId="26" fillId="0" borderId="48" xfId="0" applyFont="1" applyBorder="1" applyAlignment="1">
      <alignment horizontal="center" vertical="center"/>
    </xf>
    <xf numFmtId="0" fontId="26" fillId="0" borderId="36" xfId="0" applyFont="1" applyBorder="1">
      <alignment vertical="center"/>
    </xf>
    <xf numFmtId="176" fontId="26" fillId="0" borderId="49" xfId="0" applyNumberFormat="1" applyFont="1" applyBorder="1">
      <alignment vertical="center"/>
    </xf>
    <xf numFmtId="0" fontId="26" fillId="0" borderId="50" xfId="0" applyFont="1" applyBorder="1" applyAlignment="1">
      <alignment horizontal="center" vertical="center"/>
    </xf>
    <xf numFmtId="0" fontId="26" fillId="0" borderId="51" xfId="0" applyFont="1" applyBorder="1" applyAlignment="1">
      <alignment horizontal="center" vertical="center"/>
    </xf>
    <xf numFmtId="0" fontId="26" fillId="0" borderId="52" xfId="0" applyFont="1" applyBorder="1" applyAlignment="1">
      <alignment horizontal="center" vertical="center"/>
    </xf>
    <xf numFmtId="0" fontId="26" fillId="0" borderId="53" xfId="0" applyFont="1" applyBorder="1" applyAlignment="1">
      <alignment horizontal="center" vertical="center"/>
    </xf>
    <xf numFmtId="0" fontId="26" fillId="0" borderId="53" xfId="0" applyFont="1" applyBorder="1" applyAlignment="1">
      <alignment horizontal="center" vertical="center" wrapText="1"/>
    </xf>
    <xf numFmtId="0" fontId="26" fillId="0" borderId="54" xfId="0" applyFont="1" applyBorder="1" applyAlignment="1">
      <alignment horizontal="center" vertical="center"/>
    </xf>
    <xf numFmtId="0" fontId="2" fillId="0" borderId="55" xfId="0" applyFont="1" applyFill="1" applyBorder="1" applyAlignment="1">
      <alignment horizontal="center" vertical="center" shrinkToFit="1"/>
    </xf>
    <xf numFmtId="0" fontId="4" fillId="0" borderId="56" xfId="0" applyFont="1" applyFill="1" applyBorder="1" applyAlignment="1">
      <alignment horizontal="center" vertical="center"/>
    </xf>
    <xf numFmtId="180" fontId="4" fillId="0" borderId="57" xfId="0" applyNumberFormat="1" applyFont="1" applyFill="1" applyBorder="1" applyAlignment="1">
      <alignment vertical="center"/>
    </xf>
    <xf numFmtId="180" fontId="4" fillId="0" borderId="58" xfId="0" applyNumberFormat="1" applyFont="1" applyFill="1" applyBorder="1" applyAlignment="1">
      <alignment vertical="center"/>
    </xf>
    <xf numFmtId="180" fontId="4" fillId="0" borderId="59" xfId="0" applyNumberFormat="1" applyFont="1" applyFill="1" applyBorder="1" applyAlignment="1">
      <alignment vertical="center"/>
    </xf>
    <xf numFmtId="0" fontId="4" fillId="0" borderId="60" xfId="0" applyFont="1" applyFill="1" applyBorder="1" applyAlignment="1">
      <alignment horizontal="center" vertical="center"/>
    </xf>
    <xf numFmtId="180" fontId="4" fillId="0" borderId="61" xfId="0" applyNumberFormat="1" applyFont="1" applyFill="1" applyBorder="1" applyAlignment="1">
      <alignment vertical="center"/>
    </xf>
    <xf numFmtId="180" fontId="4" fillId="0" borderId="60" xfId="0" applyNumberFormat="1" applyFont="1" applyFill="1" applyBorder="1" applyAlignment="1">
      <alignment vertical="center"/>
    </xf>
    <xf numFmtId="180" fontId="4" fillId="0" borderId="62" xfId="0" applyNumberFormat="1" applyFont="1" applyFill="1" applyBorder="1" applyAlignment="1">
      <alignment vertical="center"/>
    </xf>
    <xf numFmtId="0" fontId="4" fillId="0" borderId="51" xfId="0" applyFont="1" applyFill="1" applyBorder="1" applyAlignment="1">
      <alignment horizontal="center" vertical="center"/>
    </xf>
    <xf numFmtId="0" fontId="2" fillId="0" borderId="63" xfId="0" applyFont="1" applyFill="1" applyBorder="1" applyAlignment="1">
      <alignment vertical="center"/>
    </xf>
    <xf numFmtId="0" fontId="4" fillId="0" borderId="64" xfId="0" applyFont="1" applyFill="1" applyBorder="1" applyAlignment="1">
      <alignment horizontal="center" vertical="center"/>
    </xf>
    <xf numFmtId="185" fontId="4" fillId="0" borderId="65" xfId="2" applyNumberFormat="1" applyFont="1" applyFill="1" applyBorder="1" applyAlignment="1">
      <alignment vertical="center"/>
    </xf>
    <xf numFmtId="179" fontId="4" fillId="0" borderId="65" xfId="2" applyNumberFormat="1" applyFont="1" applyFill="1" applyBorder="1" applyAlignment="1">
      <alignment horizontal="right" vertical="center"/>
    </xf>
    <xf numFmtId="182" fontId="4" fillId="0" borderId="66" xfId="0" applyNumberFormat="1" applyFont="1" applyFill="1" applyBorder="1" applyAlignment="1">
      <alignment horizontal="right" vertical="center"/>
    </xf>
    <xf numFmtId="178" fontId="4" fillId="0" borderId="65" xfId="2" applyNumberFormat="1" applyFont="1" applyFill="1" applyBorder="1" applyAlignment="1">
      <alignment vertical="center"/>
    </xf>
    <xf numFmtId="178" fontId="4" fillId="0" borderId="65" xfId="2" applyNumberFormat="1" applyFont="1" applyFill="1" applyBorder="1" applyAlignment="1">
      <alignment vertical="center" shrinkToFit="1"/>
    </xf>
    <xf numFmtId="178" fontId="26" fillId="0" borderId="67" xfId="0" applyNumberFormat="1" applyFont="1" applyBorder="1">
      <alignment vertical="center"/>
    </xf>
    <xf numFmtId="176" fontId="26" fillId="0" borderId="68" xfId="0" applyNumberFormat="1" applyFont="1" applyBorder="1">
      <alignment vertical="center"/>
    </xf>
    <xf numFmtId="0" fontId="26" fillId="0" borderId="69" xfId="0" applyFont="1" applyBorder="1" applyAlignment="1">
      <alignment horizontal="center" vertical="center"/>
    </xf>
    <xf numFmtId="178" fontId="26" fillId="0" borderId="70" xfId="0" applyNumberFormat="1" applyFont="1" applyBorder="1">
      <alignment vertical="center"/>
    </xf>
    <xf numFmtId="176" fontId="26" fillId="0" borderId="71" xfId="0" applyNumberFormat="1" applyFont="1" applyBorder="1">
      <alignment vertical="center"/>
    </xf>
    <xf numFmtId="0" fontId="26" fillId="0" borderId="16" xfId="0" applyFont="1" applyBorder="1" applyAlignment="1">
      <alignment horizontal="center" vertical="center"/>
    </xf>
    <xf numFmtId="178" fontId="26" fillId="0" borderId="72" xfId="0" applyNumberFormat="1" applyFont="1" applyBorder="1">
      <alignment vertical="center"/>
    </xf>
    <xf numFmtId="176" fontId="26" fillId="0" borderId="73" xfId="0" applyNumberFormat="1" applyFont="1" applyBorder="1">
      <alignment vertical="center"/>
    </xf>
    <xf numFmtId="0" fontId="26" fillId="0" borderId="74" xfId="0" applyFont="1" applyBorder="1" applyAlignment="1">
      <alignment horizontal="center" vertical="center"/>
    </xf>
    <xf numFmtId="178" fontId="26" fillId="0" borderId="75" xfId="0" applyNumberFormat="1" applyFont="1" applyBorder="1">
      <alignment vertical="center"/>
    </xf>
    <xf numFmtId="176" fontId="26" fillId="0" borderId="76" xfId="0" applyNumberFormat="1" applyFont="1" applyBorder="1">
      <alignment vertical="center"/>
    </xf>
    <xf numFmtId="184" fontId="2" fillId="0" borderId="77" xfId="0" applyNumberFormat="1" applyFont="1" applyFill="1" applyBorder="1" applyAlignment="1">
      <alignment vertical="center"/>
    </xf>
    <xf numFmtId="184" fontId="2" fillId="0" borderId="39" xfId="0" applyNumberFormat="1" applyFont="1" applyFill="1" applyBorder="1" applyAlignment="1">
      <alignment vertical="center"/>
    </xf>
    <xf numFmtId="184" fontId="2" fillId="0" borderId="34" xfId="0" applyNumberFormat="1" applyFont="1" applyFill="1" applyBorder="1" applyAlignment="1">
      <alignment vertical="center"/>
    </xf>
    <xf numFmtId="184" fontId="2" fillId="0" borderId="78" xfId="0" applyNumberFormat="1" applyFont="1" applyFill="1" applyBorder="1" applyAlignment="1">
      <alignment vertical="center"/>
    </xf>
    <xf numFmtId="184" fontId="2" fillId="0" borderId="79" xfId="0" applyNumberFormat="1" applyFont="1" applyFill="1" applyBorder="1" applyAlignment="1">
      <alignment vertical="center"/>
    </xf>
    <xf numFmtId="184" fontId="2" fillId="0" borderId="80" xfId="0" applyNumberFormat="1" applyFont="1" applyFill="1" applyBorder="1" applyAlignment="1">
      <alignment vertical="center"/>
    </xf>
    <xf numFmtId="184" fontId="2" fillId="0" borderId="81" xfId="0" applyNumberFormat="1" applyFont="1" applyFill="1" applyBorder="1" applyAlignment="1">
      <alignment vertical="center"/>
    </xf>
    <xf numFmtId="179" fontId="2" fillId="0" borderId="52" xfId="0" applyNumberFormat="1" applyFont="1" applyFill="1" applyBorder="1" applyAlignment="1">
      <alignment vertical="center"/>
    </xf>
    <xf numFmtId="184" fontId="2" fillId="0" borderId="82" xfId="0" applyNumberFormat="1" applyFont="1" applyFill="1" applyBorder="1" applyAlignment="1">
      <alignment vertical="center"/>
    </xf>
    <xf numFmtId="184" fontId="2" fillId="0" borderId="83" xfId="0" applyNumberFormat="1" applyFont="1" applyFill="1" applyBorder="1" applyAlignment="1">
      <alignment vertical="center"/>
    </xf>
    <xf numFmtId="184" fontId="2" fillId="0" borderId="84" xfId="0" applyNumberFormat="1" applyFont="1" applyFill="1" applyBorder="1" applyAlignment="1">
      <alignment vertical="center"/>
    </xf>
    <xf numFmtId="179" fontId="2" fillId="0" borderId="77" xfId="0" applyNumberFormat="1" applyFont="1" applyFill="1" applyBorder="1" applyAlignment="1">
      <alignment vertical="center"/>
    </xf>
    <xf numFmtId="179" fontId="2" fillId="0" borderId="85" xfId="0" applyNumberFormat="1" applyFont="1" applyFill="1" applyBorder="1" applyAlignment="1">
      <alignment vertical="center"/>
    </xf>
    <xf numFmtId="179" fontId="2" fillId="0" borderId="86" xfId="0" applyNumberFormat="1" applyFont="1" applyFill="1" applyBorder="1" applyAlignment="1">
      <alignment vertical="center"/>
    </xf>
    <xf numFmtId="179" fontId="2" fillId="0" borderId="87" xfId="0" applyNumberFormat="1" applyFont="1" applyFill="1" applyBorder="1" applyAlignment="1">
      <alignment vertical="center"/>
    </xf>
    <xf numFmtId="179" fontId="2" fillId="0" borderId="88" xfId="0" applyNumberFormat="1" applyFont="1" applyFill="1" applyBorder="1" applyAlignment="1">
      <alignment vertical="center"/>
    </xf>
    <xf numFmtId="0" fontId="2" fillId="0" borderId="89" xfId="0" applyFont="1" applyFill="1" applyBorder="1" applyAlignment="1">
      <alignment horizontal="center"/>
    </xf>
    <xf numFmtId="0" fontId="2" fillId="0" borderId="89" xfId="0" applyFont="1" applyFill="1" applyBorder="1" applyAlignment="1">
      <alignment horizontal="center" vertical="top"/>
    </xf>
    <xf numFmtId="0" fontId="2" fillId="0" borderId="90" xfId="0" applyFont="1" applyFill="1" applyBorder="1" applyAlignment="1">
      <alignment horizontal="center"/>
    </xf>
    <xf numFmtId="0" fontId="2" fillId="0" borderId="91" xfId="0" applyFont="1" applyFill="1" applyBorder="1" applyAlignment="1">
      <alignment horizontal="center" vertical="top"/>
    </xf>
    <xf numFmtId="179" fontId="2" fillId="0" borderId="78" xfId="0" applyNumberFormat="1" applyFont="1" applyFill="1" applyBorder="1" applyAlignment="1">
      <alignment vertical="center"/>
    </xf>
    <xf numFmtId="0" fontId="2" fillId="0" borderId="92" xfId="0" applyFont="1" applyFill="1" applyBorder="1" applyAlignment="1">
      <alignment horizontal="center"/>
    </xf>
    <xf numFmtId="0" fontId="2" fillId="0" borderId="92" xfId="0" applyFont="1" applyFill="1" applyBorder="1" applyAlignment="1">
      <alignment horizontal="center" vertical="top"/>
    </xf>
    <xf numFmtId="179" fontId="2" fillId="0" borderId="93" xfId="0" applyNumberFormat="1" applyFont="1" applyFill="1" applyBorder="1" applyAlignment="1">
      <alignment vertical="center"/>
    </xf>
    <xf numFmtId="178" fontId="2" fillId="0" borderId="58" xfId="0" applyNumberFormat="1" applyFont="1" applyFill="1" applyBorder="1" applyAlignment="1">
      <alignment vertical="center"/>
    </xf>
    <xf numFmtId="178" fontId="2" fillId="0" borderId="94" xfId="0" applyNumberFormat="1" applyFont="1" applyFill="1" applyBorder="1" applyAlignment="1">
      <alignment vertical="center"/>
    </xf>
    <xf numFmtId="178" fontId="2" fillId="0" borderId="72" xfId="0" applyNumberFormat="1" applyFont="1" applyFill="1" applyBorder="1" applyAlignment="1">
      <alignment vertical="center"/>
    </xf>
    <xf numFmtId="178" fontId="2" fillId="0" borderId="79" xfId="0" applyNumberFormat="1" applyFont="1" applyFill="1" applyBorder="1" applyAlignment="1">
      <alignment vertical="center"/>
    </xf>
    <xf numFmtId="178" fontId="2" fillId="0" borderId="80" xfId="0" applyNumberFormat="1" applyFont="1" applyFill="1" applyBorder="1" applyAlignment="1">
      <alignment vertical="center"/>
    </xf>
    <xf numFmtId="178" fontId="2" fillId="0" borderId="81" xfId="0" applyNumberFormat="1" applyFont="1" applyFill="1" applyBorder="1" applyAlignment="1">
      <alignment vertical="center"/>
    </xf>
    <xf numFmtId="184" fontId="4" fillId="0" borderId="105" xfId="0" applyNumberFormat="1" applyFont="1" applyFill="1" applyBorder="1" applyAlignment="1">
      <alignment horizontal="right" vertical="center"/>
    </xf>
    <xf numFmtId="184" fontId="4" fillId="0" borderId="68" xfId="0" applyNumberFormat="1" applyFont="1" applyFill="1" applyBorder="1" applyAlignment="1">
      <alignment horizontal="right" vertical="center"/>
    </xf>
    <xf numFmtId="179" fontId="4" fillId="0" borderId="106" xfId="0" applyNumberFormat="1" applyFont="1" applyFill="1" applyBorder="1" applyAlignment="1">
      <alignment horizontal="right" vertical="center"/>
    </xf>
    <xf numFmtId="179" fontId="4" fillId="0" borderId="107" xfId="0" applyNumberFormat="1" applyFont="1" applyFill="1" applyBorder="1" applyAlignment="1">
      <alignment horizontal="right" vertical="center"/>
    </xf>
    <xf numFmtId="179" fontId="4" fillId="0" borderId="105" xfId="0" applyNumberFormat="1" applyFont="1" applyFill="1" applyBorder="1" applyAlignment="1">
      <alignment horizontal="right" vertical="center"/>
    </xf>
    <xf numFmtId="179" fontId="4" fillId="0" borderId="68" xfId="0" applyNumberFormat="1" applyFont="1" applyFill="1" applyBorder="1" applyAlignment="1">
      <alignment horizontal="right" vertical="center"/>
    </xf>
    <xf numFmtId="179" fontId="4" fillId="0" borderId="108" xfId="0" applyNumberFormat="1" applyFont="1" applyFill="1" applyBorder="1" applyAlignment="1">
      <alignment horizontal="right" vertical="center"/>
    </xf>
    <xf numFmtId="179" fontId="4" fillId="0" borderId="119" xfId="0" applyNumberFormat="1" applyFont="1" applyFill="1" applyBorder="1" applyAlignment="1">
      <alignment horizontal="right" vertical="center"/>
    </xf>
    <xf numFmtId="0" fontId="26" fillId="0" borderId="0" xfId="0" applyFont="1" applyAlignment="1">
      <alignment horizontal="center" vertical="center"/>
    </xf>
    <xf numFmtId="0" fontId="26" fillId="4" borderId="0" xfId="0" applyFont="1" applyFill="1" applyBorder="1" applyAlignment="1">
      <alignment horizontal="center" vertical="center"/>
    </xf>
    <xf numFmtId="0" fontId="18" fillId="0" borderId="0" xfId="0" applyFont="1" applyFill="1" applyBorder="1" applyAlignment="1">
      <alignment vertical="center" shrinkToFit="1"/>
    </xf>
    <xf numFmtId="179" fontId="4" fillId="0" borderId="9" xfId="2" applyNumberFormat="1" applyFont="1" applyFill="1" applyBorder="1" applyAlignment="1">
      <alignment horizontal="center" vertical="center"/>
    </xf>
    <xf numFmtId="176" fontId="13" fillId="0" borderId="50" xfId="4" applyNumberFormat="1" applyFont="1" applyFill="1" applyBorder="1" applyAlignment="1">
      <alignment horizontal="right" vertical="center"/>
    </xf>
    <xf numFmtId="0" fontId="13" fillId="0" borderId="176" xfId="4" applyFont="1" applyFill="1" applyBorder="1" applyAlignment="1">
      <alignment horizontal="center" vertical="center"/>
    </xf>
    <xf numFmtId="0" fontId="13" fillId="0" borderId="177" xfId="4" applyFont="1" applyFill="1" applyBorder="1" applyAlignment="1">
      <alignment horizontal="center" vertical="center"/>
    </xf>
    <xf numFmtId="176" fontId="15" fillId="0" borderId="179" xfId="4" applyNumberFormat="1" applyFont="1" applyFill="1" applyBorder="1" applyAlignment="1">
      <alignment horizontal="right" vertical="center"/>
    </xf>
    <xf numFmtId="0" fontId="13" fillId="0" borderId="161" xfId="4" applyFont="1" applyFill="1" applyBorder="1" applyAlignment="1">
      <alignment horizontal="center" vertical="center"/>
    </xf>
    <xf numFmtId="176" fontId="15" fillId="0" borderId="19" xfId="4" applyNumberFormat="1" applyFont="1" applyFill="1" applyBorder="1" applyAlignment="1">
      <alignment horizontal="right" vertical="center"/>
    </xf>
    <xf numFmtId="0" fontId="13" fillId="0" borderId="130" xfId="4" applyFont="1" applyFill="1" applyBorder="1" applyAlignment="1">
      <alignment horizontal="center" vertical="center"/>
    </xf>
    <xf numFmtId="176" fontId="15" fillId="0" borderId="50" xfId="4" applyNumberFormat="1" applyFont="1" applyFill="1" applyBorder="1" applyAlignment="1">
      <alignment horizontal="right" vertical="center"/>
    </xf>
    <xf numFmtId="178" fontId="26" fillId="0" borderId="180" xfId="0" applyNumberFormat="1" applyFont="1" applyFill="1" applyBorder="1">
      <alignment vertical="center"/>
    </xf>
    <xf numFmtId="178" fontId="26" fillId="0" borderId="98" xfId="0" applyNumberFormat="1" applyFont="1" applyFill="1" applyBorder="1">
      <alignment vertical="center"/>
    </xf>
    <xf numFmtId="178" fontId="26" fillId="0" borderId="61" xfId="0" applyNumberFormat="1" applyFont="1" applyFill="1" applyBorder="1">
      <alignment vertical="center"/>
    </xf>
    <xf numFmtId="178" fontId="26" fillId="0" borderId="57" xfId="0" applyNumberFormat="1" applyFont="1" applyFill="1" applyBorder="1">
      <alignment vertical="center"/>
    </xf>
    <xf numFmtId="178" fontId="26" fillId="0" borderId="181" xfId="0" applyNumberFormat="1" applyFont="1" applyFill="1" applyBorder="1">
      <alignment vertical="center"/>
    </xf>
    <xf numFmtId="178" fontId="26" fillId="0" borderId="34" xfId="0" applyNumberFormat="1" applyFont="1" applyFill="1" applyBorder="1">
      <alignment vertical="center"/>
    </xf>
    <xf numFmtId="178" fontId="26" fillId="0" borderId="138" xfId="0" applyNumberFormat="1" applyFont="1" applyFill="1" applyBorder="1">
      <alignment vertical="center"/>
    </xf>
    <xf numFmtId="178" fontId="26" fillId="0" borderId="94" xfId="0" applyNumberFormat="1" applyFont="1" applyFill="1" applyBorder="1">
      <alignment vertical="center"/>
    </xf>
    <xf numFmtId="187" fontId="2" fillId="0" borderId="98" xfId="0" applyNumberFormat="1" applyFont="1" applyFill="1" applyBorder="1" applyAlignment="1">
      <alignment horizontal="center" vertical="center" shrinkToFit="1"/>
    </xf>
    <xf numFmtId="0" fontId="26" fillId="4" borderId="165" xfId="0" applyFont="1" applyFill="1" applyBorder="1" applyAlignment="1">
      <alignment horizontal="center" vertical="center"/>
    </xf>
    <xf numFmtId="0" fontId="26" fillId="0" borderId="0" xfId="0" applyFont="1" applyAlignment="1">
      <alignment horizontal="center" vertical="center" shrinkToFit="1"/>
    </xf>
    <xf numFmtId="0" fontId="26" fillId="4" borderId="185" xfId="0" applyFont="1" applyFill="1" applyBorder="1" applyAlignment="1">
      <alignment horizontal="center" vertical="center" shrinkToFit="1"/>
    </xf>
    <xf numFmtId="0" fontId="26" fillId="0" borderId="0" xfId="0" applyFont="1" applyAlignment="1">
      <alignment vertical="center" shrinkToFit="1"/>
    </xf>
    <xf numFmtId="0" fontId="26" fillId="4" borderId="231" xfId="0" applyFont="1" applyFill="1" applyBorder="1" applyAlignment="1">
      <alignment horizontal="center" vertical="center" shrinkToFit="1"/>
    </xf>
    <xf numFmtId="0" fontId="26" fillId="4" borderId="233" xfId="0" applyFont="1" applyFill="1" applyBorder="1" applyAlignment="1">
      <alignment horizontal="center" vertical="center"/>
    </xf>
    <xf numFmtId="0" fontId="26" fillId="4" borderId="166" xfId="0" applyFont="1" applyFill="1" applyBorder="1" applyAlignment="1">
      <alignment horizontal="center" vertical="center" shrinkToFit="1"/>
    </xf>
    <xf numFmtId="0" fontId="26" fillId="4" borderId="233" xfId="0" applyFont="1" applyFill="1" applyBorder="1" applyAlignment="1">
      <alignment horizontal="center" vertical="center" shrinkToFit="1"/>
    </xf>
    <xf numFmtId="0" fontId="24" fillId="0" borderId="24" xfId="0" applyFont="1" applyFill="1" applyBorder="1" applyAlignment="1">
      <alignment vertical="center" shrinkToFit="1"/>
    </xf>
    <xf numFmtId="0" fontId="17" fillId="6" borderId="0" xfId="11" applyFont="1" applyFill="1">
      <alignment vertical="center"/>
    </xf>
    <xf numFmtId="0" fontId="33" fillId="6" borderId="0" xfId="11" applyFont="1" applyFill="1" applyAlignment="1">
      <alignment vertical="center"/>
    </xf>
    <xf numFmtId="0" fontId="33" fillId="6" borderId="0" xfId="11" applyFont="1" applyFill="1">
      <alignment vertical="center"/>
    </xf>
    <xf numFmtId="0" fontId="33" fillId="6" borderId="0" xfId="11" applyFont="1" applyFill="1" applyBorder="1" applyAlignment="1">
      <alignment vertical="center"/>
    </xf>
    <xf numFmtId="0" fontId="33" fillId="6" borderId="0" xfId="11" applyFont="1" applyFill="1" applyBorder="1" applyAlignment="1">
      <alignment vertical="center" shrinkToFit="1"/>
    </xf>
    <xf numFmtId="0" fontId="33" fillId="6" borderId="0" xfId="11" applyFont="1" applyFill="1" applyBorder="1" applyAlignment="1">
      <alignment vertical="center" wrapText="1"/>
    </xf>
    <xf numFmtId="0" fontId="33" fillId="6" borderId="24" xfId="11" applyFont="1" applyFill="1" applyBorder="1" applyAlignment="1">
      <alignment vertical="center"/>
    </xf>
    <xf numFmtId="0" fontId="33" fillId="6" borderId="0" xfId="11" applyFont="1" applyFill="1" applyAlignment="1">
      <alignment horizontal="center" vertical="center"/>
    </xf>
    <xf numFmtId="0" fontId="33" fillId="6" borderId="0" xfId="11" applyFont="1" applyFill="1" applyAlignment="1"/>
    <xf numFmtId="0" fontId="35" fillId="6" borderId="0" xfId="11" applyFont="1" applyFill="1" applyAlignment="1">
      <alignment vertical="center"/>
    </xf>
    <xf numFmtId="0" fontId="33" fillId="6" borderId="24" xfId="11" applyFont="1" applyFill="1" applyBorder="1">
      <alignment vertical="center"/>
    </xf>
    <xf numFmtId="0" fontId="6" fillId="6" borderId="0" xfId="11" applyFont="1" applyFill="1" applyBorder="1" applyAlignment="1">
      <alignment vertical="center"/>
    </xf>
    <xf numFmtId="0" fontId="33" fillId="6" borderId="0" xfId="11" applyFont="1" applyFill="1" applyBorder="1">
      <alignment vertical="center"/>
    </xf>
    <xf numFmtId="0" fontId="21" fillId="6" borderId="0" xfId="11" applyFont="1" applyFill="1">
      <alignment vertical="center"/>
    </xf>
    <xf numFmtId="49" fontId="21" fillId="6" borderId="0" xfId="11" applyNumberFormat="1" applyFont="1" applyFill="1" applyBorder="1" applyAlignment="1">
      <alignment horizontal="right" vertical="center"/>
    </xf>
    <xf numFmtId="0" fontId="21" fillId="6" borderId="0" xfId="11" applyFont="1" applyFill="1" applyBorder="1">
      <alignment vertical="center"/>
    </xf>
    <xf numFmtId="49" fontId="21" fillId="6" borderId="0" xfId="11" applyNumberFormat="1" applyFont="1" applyFill="1">
      <alignment vertical="center"/>
    </xf>
    <xf numFmtId="0" fontId="52" fillId="6" borderId="0" xfId="11" applyFont="1" applyFill="1" applyBorder="1" applyAlignment="1">
      <alignment horizontal="center" vertical="center"/>
    </xf>
    <xf numFmtId="0" fontId="52" fillId="6" borderId="0" xfId="11" applyFont="1" applyFill="1" applyAlignment="1">
      <alignment horizontal="center" vertical="center"/>
    </xf>
    <xf numFmtId="0" fontId="52" fillId="6" borderId="0" xfId="11" applyFont="1" applyFill="1">
      <alignment vertical="center"/>
    </xf>
    <xf numFmtId="0" fontId="52" fillId="6" borderId="0" xfId="11" applyFont="1" applyFill="1" applyAlignment="1">
      <alignment horizontal="left" vertical="center"/>
    </xf>
    <xf numFmtId="0" fontId="26" fillId="4" borderId="171" xfId="0" applyFont="1" applyFill="1" applyBorder="1" applyAlignment="1">
      <alignment horizontal="center" vertical="center"/>
    </xf>
    <xf numFmtId="0" fontId="26" fillId="4" borderId="114" xfId="0" applyFont="1" applyFill="1" applyBorder="1" applyAlignment="1">
      <alignment horizontal="center" vertical="center"/>
    </xf>
    <xf numFmtId="0" fontId="26" fillId="4" borderId="168" xfId="0" applyFont="1" applyFill="1" applyBorder="1" applyAlignment="1">
      <alignment horizontal="center" vertical="center" shrinkToFit="1"/>
    </xf>
    <xf numFmtId="0" fontId="26" fillId="4" borderId="114" xfId="0" applyFont="1" applyFill="1" applyBorder="1" applyAlignment="1">
      <alignment horizontal="center" vertical="center" shrinkToFit="1"/>
    </xf>
    <xf numFmtId="0" fontId="26" fillId="4" borderId="227" xfId="0" applyFont="1" applyFill="1" applyBorder="1" applyAlignment="1">
      <alignment horizontal="center" vertical="center" shrinkToFit="1"/>
    </xf>
    <xf numFmtId="0" fontId="26" fillId="4" borderId="256" xfId="0" applyFont="1" applyFill="1" applyBorder="1" applyAlignment="1">
      <alignment horizontal="center" vertical="center"/>
    </xf>
    <xf numFmtId="0" fontId="26" fillId="4" borderId="115" xfId="0" applyFont="1" applyFill="1" applyBorder="1" applyAlignment="1">
      <alignment horizontal="center" vertical="center" shrinkToFit="1"/>
    </xf>
    <xf numFmtId="38" fontId="59" fillId="0" borderId="140" xfId="2" applyFont="1" applyBorder="1" applyAlignment="1">
      <alignment vertical="center" shrinkToFit="1"/>
    </xf>
    <xf numFmtId="38" fontId="59" fillId="0" borderId="142" xfId="2" applyFont="1" applyBorder="1" applyAlignment="1">
      <alignment vertical="center" shrinkToFit="1"/>
    </xf>
    <xf numFmtId="0" fontId="59" fillId="0" borderId="0" xfId="0" applyFont="1">
      <alignment vertical="center"/>
    </xf>
    <xf numFmtId="38" fontId="59" fillId="0" borderId="141" xfId="2" applyFont="1" applyBorder="1" applyAlignment="1">
      <alignment vertical="center" shrinkToFit="1"/>
    </xf>
    <xf numFmtId="38" fontId="59" fillId="0" borderId="141" xfId="2" applyFont="1" applyBorder="1" applyAlignment="1">
      <alignment horizontal="center" vertical="center" shrinkToFit="1"/>
    </xf>
    <xf numFmtId="38" fontId="59" fillId="0" borderId="99" xfId="2" applyFont="1" applyBorder="1" applyAlignment="1">
      <alignment vertical="center" shrinkToFit="1"/>
    </xf>
    <xf numFmtId="38" fontId="59" fillId="0" borderId="111" xfId="2" applyFont="1" applyBorder="1" applyAlignment="1">
      <alignment horizontal="right" vertical="center" shrinkToFit="1"/>
    </xf>
    <xf numFmtId="38" fontId="59" fillId="0" borderId="111" xfId="2" applyFont="1" applyBorder="1" applyAlignment="1">
      <alignment vertical="center" shrinkToFit="1"/>
    </xf>
    <xf numFmtId="38" fontId="59" fillId="0" borderId="111" xfId="2" applyFont="1" applyBorder="1" applyAlignment="1">
      <alignment horizontal="center" vertical="center" shrinkToFit="1"/>
    </xf>
    <xf numFmtId="38" fontId="59" fillId="0" borderId="112" xfId="2" applyFont="1" applyBorder="1" applyAlignment="1">
      <alignment vertical="center" shrinkToFit="1"/>
    </xf>
    <xf numFmtId="0" fontId="59" fillId="0" borderId="0" xfId="0" applyFont="1" applyBorder="1">
      <alignment vertical="center"/>
    </xf>
    <xf numFmtId="178" fontId="5" fillId="0" borderId="0" xfId="13" applyNumberFormat="1" applyFont="1" applyFill="1" applyBorder="1" applyAlignment="1">
      <alignment vertical="center"/>
    </xf>
    <xf numFmtId="0" fontId="5" fillId="0" borderId="137" xfId="12" applyFont="1" applyFill="1" applyBorder="1" applyAlignment="1">
      <alignment horizontal="center" vertical="center"/>
    </xf>
    <xf numFmtId="178" fontId="5" fillId="0" borderId="137" xfId="13" applyNumberFormat="1" applyFont="1" applyFill="1" applyBorder="1" applyAlignment="1">
      <alignment vertical="center"/>
    </xf>
    <xf numFmtId="0" fontId="59" fillId="0" borderId="142" xfId="0" applyNumberFormat="1" applyFont="1" applyBorder="1" applyAlignment="1">
      <alignment horizontal="left" vertical="center" shrinkToFit="1"/>
    </xf>
    <xf numFmtId="0" fontId="59" fillId="0" borderId="99" xfId="2" applyNumberFormat="1" applyFont="1" applyBorder="1" applyAlignment="1">
      <alignment horizontal="left" vertical="center" shrinkToFit="1"/>
    </xf>
    <xf numFmtId="0" fontId="59" fillId="0" borderId="112" xfId="2" applyNumberFormat="1" applyFont="1" applyBorder="1" applyAlignment="1">
      <alignment horizontal="left" vertical="center" shrinkToFit="1"/>
    </xf>
    <xf numFmtId="0" fontId="59" fillId="0" borderId="99" xfId="0" applyNumberFormat="1" applyFont="1" applyBorder="1" applyAlignment="1">
      <alignment horizontal="left" vertical="center" shrinkToFit="1"/>
    </xf>
    <xf numFmtId="0" fontId="59" fillId="0" borderId="237" xfId="0" applyNumberFormat="1" applyFont="1" applyBorder="1" applyAlignment="1">
      <alignment horizontal="left" vertical="center" shrinkToFit="1"/>
    </xf>
    <xf numFmtId="0" fontId="63" fillId="7" borderId="114" xfId="0" applyFont="1" applyFill="1" applyBorder="1" applyAlignment="1">
      <alignment horizontal="center" vertical="center" wrapText="1"/>
    </xf>
    <xf numFmtId="0" fontId="63" fillId="3" borderId="60" xfId="0" applyFont="1" applyFill="1" applyBorder="1" applyAlignment="1">
      <alignment horizontal="center" vertical="center" wrapText="1"/>
    </xf>
    <xf numFmtId="0" fontId="63" fillId="3" borderId="114" xfId="0" applyFont="1" applyFill="1" applyBorder="1" applyAlignment="1">
      <alignment horizontal="center" vertical="center" wrapText="1"/>
    </xf>
    <xf numFmtId="0" fontId="63" fillId="8" borderId="114" xfId="0" applyFont="1" applyFill="1" applyBorder="1" applyAlignment="1">
      <alignment horizontal="center" vertical="center" wrapText="1"/>
    </xf>
    <xf numFmtId="0" fontId="63" fillId="9" borderId="114" xfId="0" applyFont="1" applyFill="1" applyBorder="1" applyAlignment="1">
      <alignment horizontal="center" vertical="center" wrapText="1"/>
    </xf>
    <xf numFmtId="0" fontId="63" fillId="10" borderId="114" xfId="0" applyFont="1" applyFill="1" applyBorder="1" applyAlignment="1">
      <alignment horizontal="center" vertical="center" wrapText="1"/>
    </xf>
    <xf numFmtId="0" fontId="63" fillId="7" borderId="184" xfId="0" applyFont="1" applyFill="1" applyBorder="1" applyAlignment="1">
      <alignment horizontal="center" vertical="center" wrapText="1"/>
    </xf>
    <xf numFmtId="0" fontId="26" fillId="4" borderId="60" xfId="0" applyFont="1" applyFill="1" applyBorder="1" applyAlignment="1">
      <alignment horizontal="center" vertical="center"/>
    </xf>
    <xf numFmtId="0" fontId="26" fillId="4" borderId="184" xfId="0" applyFont="1" applyFill="1" applyBorder="1" applyAlignment="1">
      <alignment horizontal="center" vertical="center" shrinkToFit="1"/>
    </xf>
    <xf numFmtId="0" fontId="26" fillId="4" borderId="184" xfId="0" applyFont="1" applyFill="1" applyBorder="1" applyAlignment="1">
      <alignment horizontal="center" vertical="center" wrapText="1"/>
    </xf>
    <xf numFmtId="0" fontId="17" fillId="0" borderId="0" xfId="0" applyFont="1">
      <alignment vertical="center"/>
    </xf>
    <xf numFmtId="0" fontId="31" fillId="0" borderId="0" xfId="0" applyFont="1" applyAlignment="1">
      <alignment vertical="center"/>
    </xf>
    <xf numFmtId="0" fontId="38" fillId="0" borderId="0" xfId="0" applyFont="1" applyFill="1" applyAlignment="1"/>
    <xf numFmtId="0" fontId="26" fillId="4" borderId="115" xfId="0" applyFont="1" applyFill="1" applyBorder="1" applyAlignment="1">
      <alignment horizontal="center" vertical="center"/>
    </xf>
    <xf numFmtId="0" fontId="24" fillId="0" borderId="0" xfId="0" applyFont="1" applyFill="1" applyBorder="1" applyAlignment="1">
      <alignment horizontal="left" vertical="center"/>
    </xf>
    <xf numFmtId="0" fontId="24" fillId="0" borderId="137" xfId="0" applyFont="1" applyFill="1" applyBorder="1" applyAlignment="1">
      <alignment horizontal="left" vertical="center"/>
    </xf>
    <xf numFmtId="0" fontId="67" fillId="0" borderId="0" xfId="0" applyFont="1" applyFill="1" applyBorder="1" applyAlignment="1">
      <alignment horizontal="left"/>
    </xf>
    <xf numFmtId="0" fontId="67" fillId="0" borderId="137" xfId="0" applyFont="1" applyFill="1" applyBorder="1" applyAlignment="1">
      <alignment horizontal="left"/>
    </xf>
    <xf numFmtId="38" fontId="28" fillId="5" borderId="18" xfId="2" applyFont="1" applyFill="1" applyBorder="1" applyAlignment="1">
      <alignment horizontal="right" vertical="center" shrinkToFit="1"/>
    </xf>
    <xf numFmtId="38" fontId="28" fillId="5" borderId="24" xfId="2" applyFont="1" applyFill="1" applyBorder="1" applyAlignment="1">
      <alignment horizontal="right" vertical="center" shrinkToFit="1"/>
    </xf>
    <xf numFmtId="0" fontId="26" fillId="4" borderId="184" xfId="0" applyFont="1" applyFill="1" applyBorder="1" applyAlignment="1">
      <alignment horizontal="center" vertical="center"/>
    </xf>
    <xf numFmtId="186" fontId="28" fillId="5" borderId="112" xfId="0" applyNumberFormat="1" applyFont="1" applyFill="1" applyBorder="1" applyAlignment="1">
      <alignment horizontal="center" vertical="center" shrinkToFit="1"/>
    </xf>
    <xf numFmtId="38" fontId="28" fillId="5" borderId="116" xfId="2" applyFont="1" applyFill="1" applyBorder="1" applyAlignment="1">
      <alignment horizontal="right" vertical="center" shrinkToFit="1"/>
    </xf>
    <xf numFmtId="38" fontId="28" fillId="5" borderId="111" xfId="2" applyFont="1" applyFill="1" applyBorder="1" applyAlignment="1">
      <alignment horizontal="right" vertical="center" shrinkToFit="1"/>
    </xf>
    <xf numFmtId="38" fontId="28" fillId="5" borderId="120" xfId="2" applyFont="1" applyFill="1" applyBorder="1" applyAlignment="1">
      <alignment horizontal="right" vertical="center" shrinkToFit="1"/>
    </xf>
    <xf numFmtId="38" fontId="28" fillId="5" borderId="266" xfId="2" applyFont="1" applyFill="1" applyBorder="1" applyAlignment="1">
      <alignment horizontal="right" vertical="center" shrinkToFit="1"/>
    </xf>
    <xf numFmtId="38" fontId="28" fillId="5" borderId="267" xfId="2" applyFont="1" applyFill="1" applyBorder="1" applyAlignment="1">
      <alignment vertical="center" shrinkToFit="1"/>
    </xf>
    <xf numFmtId="186" fontId="27" fillId="5" borderId="122" xfId="0" applyNumberFormat="1" applyFont="1" applyFill="1" applyBorder="1" applyAlignment="1">
      <alignment horizontal="center" vertical="center"/>
    </xf>
    <xf numFmtId="38" fontId="59" fillId="0" borderId="264" xfId="2" applyFont="1" applyBorder="1" applyAlignment="1">
      <alignment vertical="center" shrinkToFit="1"/>
    </xf>
    <xf numFmtId="0" fontId="59" fillId="0" borderId="173" xfId="0" applyFont="1" applyBorder="1">
      <alignment vertical="center"/>
    </xf>
    <xf numFmtId="0" fontId="59" fillId="0" borderId="7" xfId="0" applyFont="1" applyBorder="1">
      <alignment vertical="center"/>
    </xf>
    <xf numFmtId="0" fontId="26" fillId="4" borderId="60" xfId="0" applyFont="1" applyFill="1" applyBorder="1" applyAlignment="1">
      <alignment horizontal="center" vertical="center" wrapText="1"/>
    </xf>
    <xf numFmtId="0" fontId="26" fillId="4" borderId="115" xfId="0" applyFont="1" applyFill="1" applyBorder="1" applyAlignment="1">
      <alignment horizontal="center" vertical="center" wrapText="1" shrinkToFit="1"/>
    </xf>
    <xf numFmtId="0" fontId="26" fillId="4" borderId="171" xfId="0" applyFont="1" applyFill="1" applyBorder="1" applyAlignment="1">
      <alignment horizontal="center" vertical="center" wrapText="1" shrinkToFit="1"/>
    </xf>
    <xf numFmtId="0" fontId="26" fillId="4" borderId="256" xfId="0" applyFont="1" applyFill="1" applyBorder="1" applyAlignment="1">
      <alignment horizontal="center" vertical="center" wrapText="1" shrinkToFit="1"/>
    </xf>
    <xf numFmtId="0" fontId="26" fillId="4" borderId="100" xfId="0" applyFont="1" applyFill="1" applyBorder="1" applyAlignment="1">
      <alignment horizontal="center" vertical="center" wrapText="1" shrinkToFit="1"/>
    </xf>
    <xf numFmtId="0" fontId="68" fillId="4" borderId="115" xfId="0" applyFont="1" applyFill="1" applyBorder="1" applyAlignment="1">
      <alignment horizontal="center" vertical="center" wrapText="1" shrinkToFit="1"/>
    </xf>
    <xf numFmtId="0" fontId="26" fillId="4" borderId="255" xfId="0" applyFont="1" applyFill="1" applyBorder="1" applyAlignment="1">
      <alignment horizontal="center" vertical="center" wrapText="1" shrinkToFit="1"/>
    </xf>
    <xf numFmtId="0" fontId="26" fillId="4" borderId="39" xfId="0" applyFont="1" applyFill="1" applyBorder="1" applyAlignment="1">
      <alignment horizontal="center" vertical="center" shrinkToFit="1"/>
    </xf>
    <xf numFmtId="38" fontId="61" fillId="0" borderId="89" xfId="2" applyFont="1" applyBorder="1" applyAlignment="1">
      <alignment vertical="center" shrinkToFit="1"/>
    </xf>
    <xf numFmtId="38" fontId="61" fillId="0" borderId="122" xfId="2" applyFont="1" applyBorder="1" applyAlignment="1">
      <alignment vertical="center" shrinkToFit="1"/>
    </xf>
    <xf numFmtId="0" fontId="26" fillId="4" borderId="141" xfId="0" applyFont="1" applyFill="1" applyBorder="1" applyAlignment="1">
      <alignment horizontal="center" vertical="center" wrapText="1" shrinkToFit="1"/>
    </xf>
    <xf numFmtId="0" fontId="26" fillId="4" borderId="99" xfId="0" applyFont="1" applyFill="1" applyBorder="1" applyAlignment="1">
      <alignment horizontal="center" vertical="center" wrapText="1" shrinkToFit="1"/>
    </xf>
    <xf numFmtId="0" fontId="26" fillId="4" borderId="114" xfId="0" applyFont="1" applyFill="1" applyBorder="1" applyAlignment="1">
      <alignment horizontal="center" vertical="center" wrapText="1"/>
    </xf>
    <xf numFmtId="0" fontId="26" fillId="0" borderId="141" xfId="0" applyFont="1" applyBorder="1" applyAlignment="1">
      <alignment horizontal="center" vertical="center" wrapText="1"/>
    </xf>
    <xf numFmtId="0" fontId="26" fillId="0" borderId="111" xfId="0" applyFont="1" applyBorder="1" applyAlignment="1">
      <alignment horizontal="center" vertical="center" wrapText="1"/>
    </xf>
    <xf numFmtId="0" fontId="26" fillId="4" borderId="18" xfId="0" applyFont="1" applyFill="1" applyBorder="1" applyAlignment="1">
      <alignment horizontal="center" vertical="center" wrapText="1"/>
    </xf>
    <xf numFmtId="0" fontId="26" fillId="0" borderId="42" xfId="0" applyFont="1" applyBorder="1" applyAlignment="1">
      <alignment horizontal="center" vertical="center" wrapText="1"/>
    </xf>
    <xf numFmtId="0" fontId="26" fillId="0" borderId="18" xfId="0" applyFont="1" applyBorder="1" applyAlignment="1">
      <alignment horizontal="center" vertical="center" wrapText="1"/>
    </xf>
    <xf numFmtId="0" fontId="26" fillId="4" borderId="42" xfId="0" applyFont="1" applyFill="1" applyBorder="1" applyAlignment="1">
      <alignment horizontal="center" vertical="center" wrapText="1" shrinkToFit="1"/>
    </xf>
    <xf numFmtId="0" fontId="68" fillId="4" borderId="184" xfId="0" applyFont="1" applyFill="1" applyBorder="1" applyAlignment="1">
      <alignment horizontal="center" vertical="center" wrapText="1"/>
    </xf>
    <xf numFmtId="0" fontId="26" fillId="0" borderId="0" xfId="0" applyFont="1" applyBorder="1" applyAlignment="1">
      <alignment horizontal="center" vertical="center" wrapText="1"/>
    </xf>
    <xf numFmtId="0" fontId="26" fillId="0" borderId="24" xfId="0" applyFont="1" applyBorder="1" applyAlignment="1">
      <alignment horizontal="center" vertical="center" wrapText="1"/>
    </xf>
    <xf numFmtId="0" fontId="26" fillId="4" borderId="24"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0" borderId="99" xfId="0" applyFont="1" applyBorder="1" applyAlignment="1">
      <alignment horizontal="center" vertical="center" wrapText="1"/>
    </xf>
    <xf numFmtId="0" fontId="26" fillId="0" borderId="112" xfId="0" applyFont="1" applyBorder="1" applyAlignment="1">
      <alignment horizontal="center" vertical="center" wrapText="1"/>
    </xf>
    <xf numFmtId="0" fontId="26" fillId="4" borderId="100" xfId="0" applyFont="1" applyFill="1" applyBorder="1" applyAlignment="1">
      <alignment horizontal="center" vertical="center" wrapText="1"/>
    </xf>
    <xf numFmtId="0" fontId="26" fillId="4" borderId="255" xfId="0" applyFont="1" applyFill="1" applyBorder="1" applyAlignment="1">
      <alignment horizontal="center" vertical="center" wrapText="1"/>
    </xf>
    <xf numFmtId="0" fontId="26" fillId="0" borderId="260" xfId="0" applyFont="1" applyBorder="1" applyAlignment="1">
      <alignment horizontal="center" vertical="center" wrapText="1"/>
    </xf>
    <xf numFmtId="0" fontId="26" fillId="0" borderId="163" xfId="0" applyFont="1" applyBorder="1" applyAlignment="1">
      <alignment horizontal="center" vertical="center" wrapText="1"/>
    </xf>
    <xf numFmtId="0" fontId="26" fillId="0" borderId="244" xfId="0" applyFont="1" applyBorder="1" applyAlignment="1">
      <alignment horizontal="center" vertical="center" wrapText="1"/>
    </xf>
    <xf numFmtId="0" fontId="26" fillId="0" borderId="164" xfId="0" applyFont="1" applyBorder="1" applyAlignment="1">
      <alignment horizontal="center" vertical="center" wrapText="1"/>
    </xf>
    <xf numFmtId="0" fontId="61" fillId="0" borderId="132" xfId="0" applyFont="1" applyBorder="1" applyAlignment="1">
      <alignment horizontal="left" vertical="center" shrinkToFit="1"/>
    </xf>
    <xf numFmtId="0" fontId="61" fillId="0" borderId="242" xfId="0" applyFont="1" applyBorder="1" applyAlignment="1">
      <alignment horizontal="left" vertical="center" shrinkToFit="1"/>
    </xf>
    <xf numFmtId="0" fontId="61" fillId="0" borderId="137" xfId="0" applyFont="1" applyBorder="1" applyAlignment="1">
      <alignment horizontal="left" vertical="center" shrinkToFit="1"/>
    </xf>
    <xf numFmtId="0" fontId="61" fillId="0" borderId="124" xfId="0" applyFont="1" applyBorder="1" applyAlignment="1">
      <alignment horizontal="left" vertical="center" shrinkToFit="1"/>
    </xf>
    <xf numFmtId="0" fontId="61" fillId="0" borderId="260" xfId="0" applyFont="1" applyBorder="1" applyAlignment="1">
      <alignment horizontal="left" vertical="center" shrinkToFit="1"/>
    </xf>
    <xf numFmtId="0" fontId="61" fillId="0" borderId="0" xfId="0" applyFont="1" applyBorder="1" applyAlignment="1">
      <alignment horizontal="left" vertical="center" shrinkToFit="1"/>
    </xf>
    <xf numFmtId="0" fontId="61" fillId="0" borderId="42" xfId="0" applyFont="1" applyBorder="1" applyAlignment="1">
      <alignment horizontal="left" vertical="center" shrinkToFit="1"/>
    </xf>
    <xf numFmtId="0" fontId="61" fillId="0" borderId="199" xfId="0" applyFont="1" applyBorder="1" applyAlignment="1">
      <alignment horizontal="left" vertical="center" shrinkToFit="1"/>
    </xf>
    <xf numFmtId="0" fontId="61" fillId="0" borderId="261" xfId="0" applyFont="1" applyBorder="1" applyAlignment="1">
      <alignment horizontal="left" vertical="center" shrinkToFit="1"/>
    </xf>
    <xf numFmtId="0" fontId="61" fillId="0" borderId="7" xfId="0" applyFont="1" applyBorder="1" applyAlignment="1">
      <alignment horizontal="left" vertical="center" shrinkToFit="1"/>
    </xf>
    <xf numFmtId="38" fontId="26" fillId="0" borderId="141" xfId="2" applyFont="1" applyBorder="1" applyAlignment="1">
      <alignment horizontal="right" vertical="center" wrapText="1"/>
    </xf>
    <xf numFmtId="38" fontId="26" fillId="0" borderId="111" xfId="2" applyFont="1" applyBorder="1" applyAlignment="1">
      <alignment horizontal="right" vertical="center" wrapText="1"/>
    </xf>
    <xf numFmtId="38" fontId="61" fillId="0" borderId="140" xfId="2" applyFont="1" applyBorder="1" applyAlignment="1">
      <alignment horizontal="right" vertical="center" shrinkToFit="1"/>
    </xf>
    <xf numFmtId="38" fontId="61" fillId="0" borderId="141" xfId="2" applyFont="1" applyBorder="1" applyAlignment="1">
      <alignment horizontal="right" vertical="center" shrinkToFit="1"/>
    </xf>
    <xf numFmtId="38" fontId="61" fillId="0" borderId="173" xfId="2" applyFont="1" applyBorder="1" applyAlignment="1">
      <alignment horizontal="right" vertical="center" shrinkToFit="1"/>
    </xf>
    <xf numFmtId="0" fontId="26" fillId="0" borderId="99" xfId="0" applyFont="1" applyBorder="1" applyAlignment="1">
      <alignment horizontal="right" vertical="center" wrapText="1"/>
    </xf>
    <xf numFmtId="0" fontId="26" fillId="0" borderId="112" xfId="0" applyFont="1" applyBorder="1" applyAlignment="1">
      <alignment horizontal="right" vertical="center" wrapText="1"/>
    </xf>
    <xf numFmtId="0" fontId="61" fillId="0" borderId="142" xfId="0" applyFont="1" applyBorder="1" applyAlignment="1">
      <alignment horizontal="center" vertical="center" shrinkToFit="1"/>
    </xf>
    <xf numFmtId="0" fontId="61" fillId="0" borderId="99" xfId="0" applyFont="1" applyBorder="1" applyAlignment="1">
      <alignment horizontal="center" vertical="center" shrinkToFit="1"/>
    </xf>
    <xf numFmtId="0" fontId="61" fillId="0" borderId="237" xfId="0" applyFont="1" applyBorder="1" applyAlignment="1">
      <alignment horizontal="center" vertical="center" shrinkToFit="1"/>
    </xf>
    <xf numFmtId="38" fontId="61" fillId="0" borderId="142" xfId="2" applyFont="1" applyBorder="1" applyAlignment="1">
      <alignment horizontal="right" vertical="center" shrinkToFit="1"/>
    </xf>
    <xf numFmtId="38" fontId="61" fillId="0" borderId="99" xfId="2" applyFont="1" applyBorder="1" applyAlignment="1">
      <alignment horizontal="right" vertical="center" shrinkToFit="1"/>
    </xf>
    <xf numFmtId="38" fontId="61" fillId="0" borderId="237" xfId="2" applyFont="1" applyBorder="1" applyAlignment="1">
      <alignment horizontal="right" vertical="center" shrinkToFit="1"/>
    </xf>
    <xf numFmtId="0" fontId="61" fillId="0" borderId="185" xfId="0" applyFont="1" applyBorder="1" applyAlignment="1">
      <alignment horizontal="left" vertical="center" shrinkToFit="1"/>
    </xf>
    <xf numFmtId="38" fontId="61" fillId="0" borderId="162" xfId="2" applyFont="1" applyBorder="1" applyAlignment="1">
      <alignment horizontal="right" vertical="center" shrinkToFit="1"/>
    </xf>
    <xf numFmtId="0" fontId="61" fillId="0" borderId="271" xfId="0" applyFont="1" applyBorder="1" applyAlignment="1">
      <alignment horizontal="left" vertical="center" shrinkToFit="1"/>
    </xf>
    <xf numFmtId="38" fontId="61" fillId="0" borderId="163" xfId="2" applyFont="1" applyBorder="1" applyAlignment="1">
      <alignment horizontal="right" vertical="center" shrinkToFit="1"/>
    </xf>
    <xf numFmtId="38" fontId="61" fillId="0" borderId="268" xfId="2" applyFont="1" applyBorder="1" applyAlignment="1">
      <alignment horizontal="right" vertical="center" shrinkToFit="1"/>
    </xf>
    <xf numFmtId="0" fontId="61" fillId="0" borderId="270" xfId="0" applyFont="1" applyBorder="1" applyAlignment="1">
      <alignment horizontal="left" vertical="center" shrinkToFit="1"/>
    </xf>
    <xf numFmtId="0" fontId="61" fillId="0" borderId="273" xfId="0" applyFont="1" applyBorder="1" applyAlignment="1">
      <alignment horizontal="left" vertical="center" shrinkToFit="1"/>
    </xf>
    <xf numFmtId="0" fontId="26" fillId="0" borderId="123" xfId="0" applyFont="1" applyBorder="1" applyAlignment="1">
      <alignment horizontal="center" vertical="center" wrapText="1"/>
    </xf>
    <xf numFmtId="0" fontId="26" fillId="0" borderId="120" xfId="0" applyFont="1" applyBorder="1" applyAlignment="1">
      <alignment horizontal="center" vertical="center" wrapText="1"/>
    </xf>
    <xf numFmtId="38" fontId="61" fillId="0" borderId="187" xfId="2" applyFont="1" applyBorder="1" applyAlignment="1">
      <alignment horizontal="right" vertical="center" shrinkToFit="1"/>
    </xf>
    <xf numFmtId="38" fontId="61" fillId="0" borderId="123" xfId="2" applyFont="1" applyBorder="1" applyAlignment="1">
      <alignment horizontal="right" vertical="center" shrinkToFit="1"/>
    </xf>
    <xf numFmtId="38" fontId="61" fillId="0" borderId="226" xfId="2" applyFont="1" applyBorder="1" applyAlignment="1">
      <alignment horizontal="right" vertical="center" shrinkToFit="1"/>
    </xf>
    <xf numFmtId="0" fontId="48" fillId="6" borderId="0" xfId="11" applyFont="1" applyFill="1" applyAlignment="1">
      <alignment vertical="center"/>
    </xf>
    <xf numFmtId="0" fontId="53" fillId="6" borderId="0" xfId="11" applyFont="1" applyFill="1" applyBorder="1" applyAlignment="1">
      <alignment vertical="center"/>
    </xf>
    <xf numFmtId="0" fontId="5" fillId="6" borderId="0" xfId="11" applyFont="1" applyFill="1">
      <alignment vertical="center"/>
    </xf>
    <xf numFmtId="0" fontId="6" fillId="6" borderId="137" xfId="11" applyFont="1" applyFill="1" applyBorder="1" applyAlignment="1">
      <alignment vertical="center" wrapText="1"/>
    </xf>
    <xf numFmtId="0" fontId="6" fillId="6" borderId="135" xfId="11" applyFont="1" applyFill="1" applyBorder="1" applyAlignment="1">
      <alignment vertical="center" wrapText="1"/>
    </xf>
    <xf numFmtId="0" fontId="6" fillId="6" borderId="0" xfId="11" applyFont="1" applyFill="1" applyAlignment="1">
      <alignment vertical="center"/>
    </xf>
    <xf numFmtId="0" fontId="6" fillId="6" borderId="0" xfId="11" applyFont="1" applyFill="1" applyBorder="1" applyAlignment="1">
      <alignment vertical="center" wrapText="1"/>
    </xf>
    <xf numFmtId="0" fontId="6" fillId="6" borderId="89" xfId="11" applyFont="1" applyFill="1" applyBorder="1" applyAlignment="1">
      <alignment vertical="center" wrapText="1"/>
    </xf>
    <xf numFmtId="0" fontId="33" fillId="6" borderId="137" xfId="11" applyFont="1" applyFill="1" applyBorder="1" applyAlignment="1">
      <alignment vertical="center"/>
    </xf>
    <xf numFmtId="0" fontId="33" fillId="6" borderId="135" xfId="11" applyFont="1" applyFill="1" applyBorder="1" applyAlignment="1">
      <alignment vertical="center"/>
    </xf>
    <xf numFmtId="0" fontId="55" fillId="6" borderId="137" xfId="11" applyFont="1" applyFill="1" applyBorder="1" applyAlignment="1">
      <alignment vertical="center"/>
    </xf>
    <xf numFmtId="0" fontId="33" fillId="6" borderId="89" xfId="11" applyFont="1" applyFill="1" applyBorder="1" applyAlignment="1">
      <alignment vertical="center"/>
    </xf>
    <xf numFmtId="0" fontId="55" fillId="6" borderId="0" xfId="11" applyFont="1" applyFill="1" applyBorder="1" applyAlignment="1">
      <alignment vertical="center"/>
    </xf>
    <xf numFmtId="49" fontId="33" fillId="6" borderId="0" xfId="11" applyNumberFormat="1" applyFont="1" applyFill="1" applyAlignment="1">
      <alignment vertical="top" wrapText="1"/>
    </xf>
    <xf numFmtId="0" fontId="33" fillId="6" borderId="0" xfId="11" applyFont="1" applyFill="1" applyAlignment="1">
      <alignment vertical="top"/>
    </xf>
    <xf numFmtId="0" fontId="26" fillId="4" borderId="115" xfId="0" applyFont="1" applyFill="1" applyBorder="1" applyAlignment="1">
      <alignment horizontal="center" vertical="center"/>
    </xf>
    <xf numFmtId="38" fontId="59" fillId="0" borderId="89" xfId="2" applyFont="1" applyBorder="1" applyAlignment="1">
      <alignment vertical="center" shrinkToFit="1"/>
    </xf>
    <xf numFmtId="38" fontId="61" fillId="0" borderId="141" xfId="2" applyFont="1" applyBorder="1" applyAlignment="1">
      <alignment horizontal="right" vertical="center" wrapText="1"/>
    </xf>
    <xf numFmtId="38" fontId="61" fillId="0" borderId="99" xfId="2" applyFont="1" applyBorder="1" applyAlignment="1">
      <alignment horizontal="right" vertical="center" wrapText="1"/>
    </xf>
    <xf numFmtId="38" fontId="61" fillId="0" borderId="140" xfId="2" applyFont="1" applyBorder="1" applyAlignment="1">
      <alignment horizontal="center" vertical="center" shrinkToFit="1"/>
    </xf>
    <xf numFmtId="38" fontId="61" fillId="0" borderId="141" xfId="2" applyFont="1" applyBorder="1" applyAlignment="1">
      <alignment horizontal="center" vertical="center" shrinkToFit="1"/>
    </xf>
    <xf numFmtId="38" fontId="61" fillId="0" borderId="140" xfId="2" applyFont="1" applyBorder="1" applyAlignment="1">
      <alignment vertical="center" shrinkToFit="1"/>
    </xf>
    <xf numFmtId="38" fontId="61" fillId="0" borderId="141" xfId="2" applyFont="1" applyBorder="1" applyAlignment="1">
      <alignment vertical="center" shrinkToFit="1"/>
    </xf>
    <xf numFmtId="0" fontId="61" fillId="0" borderId="173" xfId="0" applyFont="1" applyBorder="1">
      <alignment vertical="center"/>
    </xf>
    <xf numFmtId="38" fontId="61" fillId="0" borderId="132" xfId="2" applyFont="1" applyBorder="1" applyAlignment="1">
      <alignment vertical="center" shrinkToFit="1"/>
    </xf>
    <xf numFmtId="38" fontId="61" fillId="0" borderId="42" xfId="2" applyFont="1" applyBorder="1" applyAlignment="1">
      <alignment vertical="center" shrinkToFit="1"/>
    </xf>
    <xf numFmtId="38" fontId="61" fillId="0" borderId="18" xfId="2" applyFont="1" applyBorder="1" applyAlignment="1">
      <alignment vertical="center" shrinkToFit="1"/>
    </xf>
    <xf numFmtId="0" fontId="26" fillId="4" borderId="95" xfId="0" applyFont="1" applyFill="1" applyBorder="1" applyAlignment="1">
      <alignment horizontal="center" vertical="center" wrapText="1" shrinkToFit="1"/>
    </xf>
    <xf numFmtId="0" fontId="26" fillId="0" borderId="30" xfId="0" applyFont="1" applyBorder="1" applyAlignment="1">
      <alignment vertical="center"/>
    </xf>
    <xf numFmtId="0" fontId="26" fillId="0" borderId="0" xfId="0" applyFont="1" applyBorder="1" applyAlignment="1">
      <alignment vertical="center"/>
    </xf>
    <xf numFmtId="195" fontId="28" fillId="5" borderId="24" xfId="0" applyNumberFormat="1" applyFont="1" applyFill="1" applyBorder="1" applyAlignment="1">
      <alignment horizontal="center" vertical="center"/>
    </xf>
    <xf numFmtId="0" fontId="33" fillId="6" borderId="0" xfId="11" applyFont="1" applyFill="1" applyBorder="1" applyAlignment="1">
      <alignment horizontal="center" vertical="center"/>
    </xf>
    <xf numFmtId="0" fontId="33" fillId="6" borderId="0" xfId="11" applyFont="1" applyFill="1" applyBorder="1" applyAlignment="1">
      <alignment horizontal="left" vertical="center"/>
    </xf>
    <xf numFmtId="0" fontId="48" fillId="6" borderId="0" xfId="11" applyFont="1" applyFill="1" applyAlignment="1">
      <alignment horizontal="center" vertical="center"/>
    </xf>
    <xf numFmtId="0" fontId="33" fillId="6" borderId="0" xfId="11" applyFont="1" applyFill="1" applyAlignment="1">
      <alignment vertical="top" wrapText="1"/>
    </xf>
    <xf numFmtId="0" fontId="33" fillId="6" borderId="0" xfId="11" applyFont="1" applyFill="1" applyAlignment="1">
      <alignment horizontal="center" vertical="top" wrapText="1"/>
    </xf>
    <xf numFmtId="0" fontId="33" fillId="6" borderId="0" xfId="11" applyFont="1" applyFill="1" applyAlignment="1">
      <alignment horizontal="left" vertical="top" wrapText="1"/>
    </xf>
    <xf numFmtId="176" fontId="33" fillId="6" borderId="0" xfId="11" applyNumberFormat="1" applyFont="1" applyFill="1" applyBorder="1" applyAlignment="1">
      <alignment vertical="center" shrinkToFit="1"/>
    </xf>
    <xf numFmtId="0" fontId="48" fillId="6" borderId="0" xfId="11" applyFont="1" applyFill="1" applyBorder="1" applyAlignment="1">
      <alignment horizontal="center" vertical="center"/>
    </xf>
    <xf numFmtId="0" fontId="58" fillId="6" borderId="0" xfId="11" applyFont="1" applyFill="1" applyAlignment="1"/>
    <xf numFmtId="0" fontId="58" fillId="6" borderId="0" xfId="11" applyFont="1" applyFill="1" applyAlignment="1">
      <alignment vertical="center"/>
    </xf>
    <xf numFmtId="0" fontId="5" fillId="0" borderId="211" xfId="12" applyFont="1" applyFill="1" applyBorder="1" applyAlignment="1">
      <alignment horizontal="center" vertical="center"/>
    </xf>
    <xf numFmtId="0" fontId="5" fillId="0" borderId="0" xfId="12" applyFont="1" applyFill="1" applyBorder="1" applyAlignment="1">
      <alignment horizontal="center" vertical="center"/>
    </xf>
    <xf numFmtId="0" fontId="5" fillId="0" borderId="0" xfId="12" applyFont="1" applyFill="1" applyAlignment="1">
      <alignment vertical="center"/>
    </xf>
    <xf numFmtId="0" fontId="5" fillId="0" borderId="0" xfId="12" applyFont="1" applyFill="1" applyAlignment="1">
      <alignment horizontal="center" vertical="center"/>
    </xf>
    <xf numFmtId="178" fontId="5" fillId="0" borderId="0" xfId="12" applyNumberFormat="1" applyFont="1" applyFill="1" applyAlignment="1">
      <alignment vertical="center"/>
    </xf>
    <xf numFmtId="0" fontId="5" fillId="0" borderId="135" xfId="12" applyFont="1" applyFill="1" applyBorder="1" applyAlignment="1">
      <alignment horizontal="center" vertical="center"/>
    </xf>
    <xf numFmtId="0" fontId="5" fillId="0" borderId="42" xfId="12" applyFont="1" applyFill="1" applyBorder="1" applyAlignment="1">
      <alignment horizontal="left" vertical="center"/>
    </xf>
    <xf numFmtId="0" fontId="5" fillId="0" borderId="0" xfId="12" applyFont="1" applyFill="1" applyBorder="1" applyAlignment="1">
      <alignment vertical="center"/>
    </xf>
    <xf numFmtId="0" fontId="5" fillId="0" borderId="132" xfId="12" applyFont="1" applyFill="1" applyBorder="1" applyAlignment="1">
      <alignment vertical="center"/>
    </xf>
    <xf numFmtId="0" fontId="5" fillId="0" borderId="137" xfId="12" applyFont="1" applyFill="1" applyBorder="1" applyAlignment="1">
      <alignment vertical="center"/>
    </xf>
    <xf numFmtId="0" fontId="5" fillId="0" borderId="275" xfId="12" applyFont="1" applyFill="1" applyBorder="1" applyAlignment="1">
      <alignment horizontal="center" vertical="center"/>
    </xf>
    <xf numFmtId="0" fontId="5" fillId="0" borderId="248" xfId="12" applyFont="1" applyFill="1" applyBorder="1" applyAlignment="1">
      <alignment horizontal="center" vertical="center"/>
    </xf>
    <xf numFmtId="0" fontId="5" fillId="0" borderId="170" xfId="12" applyFont="1" applyFill="1" applyBorder="1" applyAlignment="1">
      <alignment horizontal="center" vertical="center"/>
    </xf>
    <xf numFmtId="0" fontId="5" fillId="0" borderId="278" xfId="12" applyFont="1" applyFill="1" applyBorder="1" applyAlignment="1">
      <alignment horizontal="center" vertical="center"/>
    </xf>
    <xf numFmtId="0" fontId="5" fillId="0" borderId="122" xfId="12" applyFont="1" applyFill="1" applyBorder="1" applyAlignment="1">
      <alignment horizontal="center" vertical="center"/>
    </xf>
    <xf numFmtId="0" fontId="5" fillId="0" borderId="50" xfId="12" applyFont="1" applyFill="1" applyBorder="1" applyAlignment="1">
      <alignment vertical="center"/>
    </xf>
    <xf numFmtId="176" fontId="5" fillId="0" borderId="15" xfId="12" applyNumberFormat="1" applyFont="1" applyFill="1" applyBorder="1" applyAlignment="1">
      <alignment vertical="center"/>
    </xf>
    <xf numFmtId="0" fontId="5" fillId="0" borderId="280" xfId="12" applyFont="1" applyFill="1" applyBorder="1" applyAlignment="1">
      <alignment vertical="center"/>
    </xf>
    <xf numFmtId="0" fontId="5" fillId="0" borderId="172" xfId="12" applyFont="1" applyFill="1" applyBorder="1" applyAlignment="1">
      <alignment vertical="center"/>
    </xf>
    <xf numFmtId="0" fontId="5" fillId="0" borderId="281" xfId="12" applyFont="1" applyFill="1" applyBorder="1" applyAlignment="1">
      <alignment horizontal="center" vertical="center"/>
    </xf>
    <xf numFmtId="0" fontId="5" fillId="0" borderId="196" xfId="12" applyFont="1" applyFill="1" applyBorder="1" applyAlignment="1">
      <alignment horizontal="center" vertical="center"/>
    </xf>
    <xf numFmtId="178" fontId="5" fillId="0" borderId="133" xfId="12" applyNumberFormat="1" applyFont="1" applyFill="1" applyBorder="1" applyAlignment="1">
      <alignment vertical="center"/>
    </xf>
    <xf numFmtId="178" fontId="5" fillId="0" borderId="257" xfId="12" applyNumberFormat="1" applyFont="1" applyFill="1" applyBorder="1" applyAlignment="1">
      <alignment vertical="center"/>
    </xf>
    <xf numFmtId="178" fontId="5" fillId="0" borderId="258" xfId="13" applyNumberFormat="1" applyFont="1" applyFill="1" applyBorder="1" applyAlignment="1">
      <alignment vertical="center"/>
    </xf>
    <xf numFmtId="178" fontId="5" fillId="0" borderId="20" xfId="13" applyNumberFormat="1" applyFont="1" applyFill="1" applyBorder="1" applyAlignment="1">
      <alignment vertical="center"/>
    </xf>
    <xf numFmtId="178" fontId="35" fillId="0" borderId="259" xfId="12" applyNumberFormat="1" applyFont="1" applyFill="1" applyBorder="1" applyAlignment="1">
      <alignment vertical="center"/>
    </xf>
    <xf numFmtId="178" fontId="35" fillId="0" borderId="9" xfId="12" applyNumberFormat="1" applyFont="1" applyFill="1" applyBorder="1" applyAlignment="1">
      <alignment vertical="center"/>
    </xf>
    <xf numFmtId="178" fontId="35" fillId="0" borderId="134" xfId="12" applyNumberFormat="1" applyFont="1" applyFill="1" applyBorder="1" applyAlignment="1">
      <alignment vertical="center"/>
    </xf>
    <xf numFmtId="178" fontId="35" fillId="0" borderId="218" xfId="12" applyNumberFormat="1" applyFont="1" applyFill="1" applyBorder="1" applyAlignment="1">
      <alignment vertical="center"/>
    </xf>
    <xf numFmtId="178" fontId="5" fillId="0" borderId="135" xfId="12" applyNumberFormat="1" applyFont="1" applyFill="1" applyBorder="1" applyAlignment="1">
      <alignment vertical="center"/>
    </xf>
    <xf numFmtId="0" fontId="5" fillId="0" borderId="42" xfId="12" applyFont="1" applyFill="1" applyBorder="1" applyAlignment="1">
      <alignment vertical="center"/>
    </xf>
    <xf numFmtId="0" fontId="5" fillId="0" borderId="274" xfId="12" applyFont="1" applyFill="1" applyBorder="1" applyAlignment="1">
      <alignment vertical="center"/>
    </xf>
    <xf numFmtId="178" fontId="5" fillId="0" borderId="276" xfId="12" applyNumberFormat="1" applyFont="1" applyFill="1" applyBorder="1" applyAlignment="1">
      <alignment vertical="center"/>
    </xf>
    <xf numFmtId="0" fontId="5" fillId="0" borderId="251" xfId="12" applyFont="1" applyFill="1" applyBorder="1" applyAlignment="1">
      <alignment vertical="center"/>
    </xf>
    <xf numFmtId="178" fontId="5" fillId="0" borderId="259" xfId="12" applyNumberFormat="1" applyFont="1" applyFill="1" applyBorder="1" applyAlignment="1">
      <alignment vertical="center"/>
    </xf>
    <xf numFmtId="0" fontId="5" fillId="0" borderId="18" xfId="12" applyFont="1" applyFill="1" applyBorder="1" applyAlignment="1">
      <alignment vertical="center"/>
    </xf>
    <xf numFmtId="0" fontId="5" fillId="0" borderId="169" xfId="12" applyFont="1" applyFill="1" applyBorder="1" applyAlignment="1">
      <alignment vertical="center"/>
    </xf>
    <xf numFmtId="178" fontId="5" fillId="0" borderId="246" xfId="12" applyNumberFormat="1" applyFont="1" applyFill="1" applyBorder="1" applyAlignment="1">
      <alignment vertical="center"/>
    </xf>
    <xf numFmtId="0" fontId="5" fillId="0" borderId="199" xfId="12" applyFont="1" applyFill="1" applyBorder="1" applyAlignment="1">
      <alignment vertical="center"/>
    </xf>
    <xf numFmtId="0" fontId="5" fillId="0" borderId="277" xfId="12" applyFont="1" applyFill="1" applyBorder="1" applyAlignment="1">
      <alignment vertical="center"/>
    </xf>
    <xf numFmtId="178" fontId="5" fillId="0" borderId="279" xfId="12" applyNumberFormat="1" applyFont="1" applyFill="1" applyBorder="1" applyAlignment="1">
      <alignment vertical="center"/>
    </xf>
    <xf numFmtId="178" fontId="5" fillId="0" borderId="134" xfId="12" applyNumberFormat="1" applyFont="1" applyFill="1" applyBorder="1" applyAlignment="1">
      <alignment vertical="center"/>
    </xf>
    <xf numFmtId="178" fontId="5" fillId="0" borderId="134" xfId="13" applyNumberFormat="1" applyFont="1" applyFill="1" applyBorder="1" applyAlignment="1">
      <alignment vertical="center"/>
    </xf>
    <xf numFmtId="178" fontId="5" fillId="0" borderId="281" xfId="12" applyNumberFormat="1" applyFont="1" applyFill="1" applyBorder="1" applyAlignment="1">
      <alignment vertical="center"/>
    </xf>
    <xf numFmtId="178" fontId="2" fillId="0" borderId="78" xfId="0" applyNumberFormat="1" applyFont="1" applyFill="1" applyBorder="1" applyAlignment="1">
      <alignment vertical="center"/>
    </xf>
    <xf numFmtId="178" fontId="4" fillId="0" borderId="109" xfId="0" applyNumberFormat="1" applyFont="1" applyFill="1" applyBorder="1" applyAlignment="1">
      <alignment horizontal="right" vertical="center"/>
    </xf>
    <xf numFmtId="178" fontId="10" fillId="0" borderId="73" xfId="0" applyNumberFormat="1" applyFont="1" applyFill="1" applyBorder="1" applyAlignment="1">
      <alignment horizontal="right" vertical="center" shrinkToFit="1"/>
    </xf>
    <xf numFmtId="176" fontId="15" fillId="0" borderId="178" xfId="4" applyNumberFormat="1" applyFont="1" applyFill="1" applyBorder="1" applyAlignment="1">
      <alignment horizontal="right" vertical="center"/>
    </xf>
    <xf numFmtId="176" fontId="15" fillId="0" borderId="134" xfId="4" applyNumberFormat="1" applyFont="1" applyFill="1" applyBorder="1" applyAlignment="1">
      <alignment horizontal="right" vertical="center"/>
    </xf>
    <xf numFmtId="0" fontId="6" fillId="0" borderId="0" xfId="5" applyFont="1" applyFill="1" applyBorder="1" applyAlignment="1">
      <alignment horizontal="left" vertical="center" wrapText="1"/>
    </xf>
    <xf numFmtId="0" fontId="6" fillId="0" borderId="89" xfId="5" applyFont="1" applyFill="1" applyBorder="1" applyAlignment="1">
      <alignment horizontal="left" vertical="center" wrapText="1"/>
    </xf>
    <xf numFmtId="0" fontId="5" fillId="0" borderId="216" xfId="12" applyFont="1" applyFill="1" applyBorder="1" applyAlignment="1">
      <alignment horizontal="center" vertical="center"/>
    </xf>
    <xf numFmtId="0" fontId="5" fillId="0" borderId="17" xfId="12" applyFont="1" applyFill="1" applyBorder="1" applyAlignment="1">
      <alignment horizontal="center" vertical="center"/>
    </xf>
    <xf numFmtId="0" fontId="41" fillId="0" borderId="0" xfId="6" applyFont="1" applyFill="1">
      <alignment vertical="center"/>
    </xf>
    <xf numFmtId="0" fontId="24" fillId="0" borderId="0" xfId="6" applyFont="1" applyFill="1">
      <alignment vertical="center"/>
    </xf>
    <xf numFmtId="0" fontId="24" fillId="0" borderId="132" xfId="6" applyFont="1" applyFill="1" applyBorder="1">
      <alignment vertical="center"/>
    </xf>
    <xf numFmtId="0" fontId="24" fillId="0" borderId="137" xfId="6" applyFont="1" applyFill="1" applyBorder="1">
      <alignment vertical="center"/>
    </xf>
    <xf numFmtId="0" fontId="24" fillId="0" borderId="135" xfId="6" applyFont="1" applyFill="1" applyBorder="1">
      <alignment vertical="center"/>
    </xf>
    <xf numFmtId="0" fontId="24" fillId="0" borderId="42" xfId="6" applyFont="1" applyFill="1" applyBorder="1">
      <alignment vertical="center"/>
    </xf>
    <xf numFmtId="0" fontId="24" fillId="0" borderId="0" xfId="6" applyFont="1" applyFill="1" applyBorder="1">
      <alignment vertical="center"/>
    </xf>
    <xf numFmtId="0" fontId="24" fillId="0" borderId="89" xfId="6" applyFont="1" applyFill="1" applyBorder="1">
      <alignment vertical="center"/>
    </xf>
    <xf numFmtId="0" fontId="43" fillId="0" borderId="42" xfId="6" applyFont="1" applyFill="1" applyBorder="1" applyAlignment="1">
      <alignment vertical="center"/>
    </xf>
    <xf numFmtId="0" fontId="43" fillId="0" borderId="0" xfId="6" applyFont="1" applyFill="1" applyBorder="1" applyAlignment="1">
      <alignment vertical="center"/>
    </xf>
    <xf numFmtId="0" fontId="43" fillId="0" borderId="89" xfId="6" applyFont="1" applyFill="1" applyBorder="1" applyAlignment="1">
      <alignment vertical="center"/>
    </xf>
    <xf numFmtId="0" fontId="44" fillId="0" borderId="0" xfId="6" applyFont="1" applyFill="1" applyBorder="1" applyAlignment="1">
      <alignment vertical="center"/>
    </xf>
    <xf numFmtId="0" fontId="44" fillId="0" borderId="89" xfId="6" applyFont="1" applyFill="1" applyBorder="1" applyAlignment="1">
      <alignment vertical="center"/>
    </xf>
    <xf numFmtId="0" fontId="45" fillId="0" borderId="0" xfId="6" applyFont="1" applyFill="1" applyBorder="1">
      <alignment vertical="center"/>
    </xf>
    <xf numFmtId="0" fontId="45" fillId="0" borderId="0" xfId="6" applyFont="1" applyFill="1" applyBorder="1" applyAlignment="1">
      <alignment vertical="center"/>
    </xf>
    <xf numFmtId="0" fontId="46" fillId="0" borderId="0" xfId="6" applyFont="1" applyFill="1" applyBorder="1" applyAlignment="1">
      <alignment vertical="center"/>
    </xf>
    <xf numFmtId="0" fontId="46" fillId="0" borderId="0" xfId="6" applyFont="1" applyFill="1" applyAlignment="1">
      <alignment vertical="center"/>
    </xf>
    <xf numFmtId="0" fontId="45" fillId="0" borderId="0" xfId="6" applyFont="1" applyFill="1" applyBorder="1" applyAlignment="1">
      <alignment horizontal="right" vertical="center"/>
    </xf>
    <xf numFmtId="0" fontId="46" fillId="0" borderId="0" xfId="6" applyFont="1" applyFill="1" applyBorder="1" applyAlignment="1">
      <alignment horizontal="right" vertical="center"/>
    </xf>
    <xf numFmtId="0" fontId="45" fillId="0" borderId="0" xfId="6" applyFont="1" applyFill="1" applyAlignment="1">
      <alignment horizontal="right" vertical="center"/>
    </xf>
    <xf numFmtId="0" fontId="24" fillId="0" borderId="0" xfId="6" applyFont="1" applyFill="1" applyBorder="1" applyAlignment="1">
      <alignment vertical="center"/>
    </xf>
    <xf numFmtId="0" fontId="46" fillId="0" borderId="0" xfId="6" applyFont="1" applyFill="1" applyBorder="1" applyAlignment="1">
      <alignment horizontal="center" vertical="center"/>
    </xf>
    <xf numFmtId="0" fontId="47" fillId="0" borderId="0" xfId="6" applyFont="1" applyFill="1" applyBorder="1" applyAlignment="1">
      <alignment vertical="center"/>
    </xf>
    <xf numFmtId="0" fontId="21" fillId="0" borderId="0" xfId="6" applyFont="1" applyFill="1" applyBorder="1" applyAlignment="1">
      <alignment vertical="center"/>
    </xf>
    <xf numFmtId="0" fontId="24" fillId="0" borderId="18" xfId="6" applyFont="1" applyFill="1" applyBorder="1">
      <alignment vertical="center"/>
    </xf>
    <xf numFmtId="0" fontId="24" fillId="0" borderId="24" xfId="6" applyFont="1" applyFill="1" applyBorder="1">
      <alignment vertical="center"/>
    </xf>
    <xf numFmtId="0" fontId="24" fillId="0" borderId="122" xfId="6" applyFont="1" applyFill="1" applyBorder="1">
      <alignment vertical="center"/>
    </xf>
    <xf numFmtId="0" fontId="5" fillId="0" borderId="0" xfId="7" applyFont="1" applyFill="1">
      <alignment vertical="center"/>
    </xf>
    <xf numFmtId="0" fontId="5" fillId="0" borderId="0" xfId="7" applyFont="1" applyFill="1" applyBorder="1" applyAlignment="1">
      <alignment horizontal="center" vertical="center"/>
    </xf>
    <xf numFmtId="0" fontId="5" fillId="0" borderId="18" xfId="7" applyFont="1" applyFill="1" applyBorder="1">
      <alignment vertical="center"/>
    </xf>
    <xf numFmtId="0" fontId="5" fillId="0" borderId="42" xfId="7" applyFont="1" applyFill="1" applyBorder="1">
      <alignment vertical="center"/>
    </xf>
    <xf numFmtId="49" fontId="5" fillId="0" borderId="0" xfId="6" applyNumberFormat="1" applyFont="1" applyFill="1" applyAlignment="1">
      <alignment horizontal="right" vertical="center"/>
    </xf>
    <xf numFmtId="0" fontId="5" fillId="0" borderId="50" xfId="6" applyFont="1" applyFill="1" applyBorder="1">
      <alignment vertical="center"/>
    </xf>
    <xf numFmtId="0" fontId="5" fillId="0" borderId="15" xfId="6" applyFont="1" applyFill="1" applyBorder="1">
      <alignment vertical="center"/>
    </xf>
    <xf numFmtId="0" fontId="5" fillId="0" borderId="17" xfId="6" applyFont="1" applyFill="1" applyBorder="1">
      <alignment vertical="center"/>
    </xf>
    <xf numFmtId="0" fontId="5" fillId="0" borderId="42" xfId="6" applyFont="1" applyFill="1" applyBorder="1">
      <alignment vertical="center"/>
    </xf>
    <xf numFmtId="0" fontId="5" fillId="0" borderId="0" xfId="6" applyFont="1" applyFill="1" applyBorder="1">
      <alignment vertical="center"/>
    </xf>
    <xf numFmtId="0" fontId="5" fillId="0" borderId="132" xfId="6" applyFont="1" applyFill="1" applyBorder="1">
      <alignment vertical="center"/>
    </xf>
    <xf numFmtId="0" fontId="5" fillId="0" borderId="137" xfId="6" applyFont="1" applyFill="1" applyBorder="1">
      <alignment vertical="center"/>
    </xf>
    <xf numFmtId="0" fontId="5" fillId="0" borderId="137" xfId="6" applyFont="1" applyFill="1" applyBorder="1" applyAlignment="1">
      <alignment vertical="center"/>
    </xf>
    <xf numFmtId="0" fontId="5" fillId="0" borderId="135" xfId="6" applyFont="1" applyFill="1" applyBorder="1">
      <alignment vertical="center"/>
    </xf>
    <xf numFmtId="0" fontId="5" fillId="0" borderId="0" xfId="5" applyFont="1" applyFill="1" applyBorder="1">
      <alignment vertical="center"/>
    </xf>
    <xf numFmtId="0" fontId="5" fillId="0" borderId="0" xfId="5" applyFont="1" applyFill="1">
      <alignment vertical="center"/>
    </xf>
    <xf numFmtId="0" fontId="5" fillId="0" borderId="0" xfId="6" applyFont="1" applyFill="1" applyBorder="1" applyAlignment="1">
      <alignment vertical="center"/>
    </xf>
    <xf numFmtId="0" fontId="5" fillId="0" borderId="89" xfId="6" applyFont="1" applyFill="1" applyBorder="1">
      <alignment vertical="center"/>
    </xf>
    <xf numFmtId="0" fontId="5" fillId="0" borderId="0" xfId="5" applyFont="1" applyFill="1" applyBorder="1" applyAlignment="1">
      <alignment vertical="center"/>
    </xf>
    <xf numFmtId="0" fontId="5" fillId="0" borderId="0" xfId="6" applyFont="1" applyFill="1">
      <alignment vertical="center"/>
    </xf>
    <xf numFmtId="0" fontId="5" fillId="0" borderId="0" xfId="5" applyFont="1" applyFill="1" applyAlignment="1">
      <alignment vertical="center"/>
    </xf>
    <xf numFmtId="0" fontId="5" fillId="0" borderId="18" xfId="6" applyFont="1" applyFill="1" applyBorder="1">
      <alignment vertical="center"/>
    </xf>
    <xf numFmtId="0" fontId="5" fillId="0" borderId="24" xfId="5" applyFont="1" applyFill="1" applyBorder="1">
      <alignment vertical="center"/>
    </xf>
    <xf numFmtId="0" fontId="5" fillId="0" borderId="24" xfId="6" applyFont="1" applyFill="1" applyBorder="1">
      <alignment vertical="center"/>
    </xf>
    <xf numFmtId="0" fontId="5" fillId="0" borderId="122" xfId="6" applyFont="1" applyFill="1" applyBorder="1">
      <alignment vertical="center"/>
    </xf>
    <xf numFmtId="0" fontId="5" fillId="0" borderId="0" xfId="7" applyFont="1" applyFill="1" applyBorder="1">
      <alignment vertical="center"/>
    </xf>
    <xf numFmtId="0" fontId="6" fillId="0" borderId="0" xfId="7" applyFont="1" applyFill="1" applyBorder="1">
      <alignment vertical="center"/>
    </xf>
    <xf numFmtId="0" fontId="6" fillId="0" borderId="0" xfId="7" applyFont="1" applyFill="1">
      <alignment vertical="center"/>
    </xf>
    <xf numFmtId="0" fontId="6" fillId="0" borderId="0" xfId="5" applyFont="1" applyFill="1" applyBorder="1" applyAlignment="1">
      <alignment vertical="center"/>
    </xf>
    <xf numFmtId="0" fontId="5" fillId="0" borderId="24" xfId="7" applyFont="1" applyFill="1" applyBorder="1">
      <alignment vertical="center"/>
    </xf>
    <xf numFmtId="0" fontId="5" fillId="0" borderId="122" xfId="7" applyFont="1" applyFill="1" applyBorder="1">
      <alignment vertical="center"/>
    </xf>
    <xf numFmtId="49" fontId="5" fillId="0" borderId="0" xfId="5" applyNumberFormat="1" applyFont="1" applyFill="1" applyBorder="1" applyAlignment="1">
      <alignment horizontal="right" vertical="center"/>
    </xf>
    <xf numFmtId="0" fontId="32" fillId="0" borderId="0" xfId="5" applyFont="1" applyFill="1" applyBorder="1" applyAlignment="1">
      <alignment vertical="center"/>
    </xf>
    <xf numFmtId="49" fontId="5" fillId="0" borderId="0" xfId="5" applyNumberFormat="1" applyFont="1" applyFill="1" applyAlignment="1">
      <alignment horizontal="right" vertical="center"/>
    </xf>
    <xf numFmtId="0" fontId="5" fillId="0" borderId="132" xfId="5" applyFont="1" applyFill="1" applyBorder="1">
      <alignment vertical="center"/>
    </xf>
    <xf numFmtId="0" fontId="5" fillId="0" borderId="137" xfId="5" applyFont="1" applyFill="1" applyBorder="1">
      <alignment vertical="center"/>
    </xf>
    <xf numFmtId="0" fontId="5" fillId="0" borderId="137" xfId="5" applyFont="1" applyFill="1" applyBorder="1" applyAlignment="1">
      <alignment vertical="center"/>
    </xf>
    <xf numFmtId="0" fontId="5" fillId="0" borderId="135" xfId="5" applyFont="1" applyFill="1" applyBorder="1">
      <alignment vertical="center"/>
    </xf>
    <xf numFmtId="0" fontId="5" fillId="0" borderId="50" xfId="5" applyFont="1" applyFill="1" applyBorder="1" applyAlignment="1">
      <alignment vertical="center"/>
    </xf>
    <xf numFmtId="0" fontId="5" fillId="0" borderId="15" xfId="5" applyFont="1" applyFill="1" applyBorder="1" applyAlignment="1">
      <alignment vertical="center"/>
    </xf>
    <xf numFmtId="0" fontId="5" fillId="0" borderId="42" xfId="5" applyFont="1" applyFill="1" applyBorder="1">
      <alignment vertical="center"/>
    </xf>
    <xf numFmtId="0" fontId="5" fillId="0" borderId="89" xfId="5" applyFont="1" applyFill="1" applyBorder="1">
      <alignment vertical="center"/>
    </xf>
    <xf numFmtId="0" fontId="5" fillId="0" borderId="42" xfId="5" applyFont="1" applyFill="1" applyBorder="1" applyAlignment="1">
      <alignment vertical="center"/>
    </xf>
    <xf numFmtId="0" fontId="5" fillId="0" borderId="122" xfId="5" applyFont="1" applyFill="1" applyBorder="1">
      <alignment vertical="center"/>
    </xf>
    <xf numFmtId="0" fontId="5" fillId="0" borderId="18" xfId="5" applyFont="1" applyFill="1" applyBorder="1">
      <alignment vertical="center"/>
    </xf>
    <xf numFmtId="0" fontId="5" fillId="0" borderId="18" xfId="5" applyFont="1" applyFill="1" applyBorder="1" applyAlignment="1">
      <alignment vertical="center"/>
    </xf>
    <xf numFmtId="0" fontId="5" fillId="0" borderId="132" xfId="5" applyFont="1" applyFill="1" applyBorder="1" applyAlignment="1">
      <alignment vertical="center"/>
    </xf>
    <xf numFmtId="0" fontId="5" fillId="0" borderId="89" xfId="5" applyFont="1" applyFill="1" applyBorder="1" applyAlignment="1">
      <alignment vertical="center"/>
    </xf>
    <xf numFmtId="0" fontId="5" fillId="0" borderId="24" xfId="5" applyFont="1" applyFill="1" applyBorder="1" applyAlignment="1">
      <alignment vertical="center"/>
    </xf>
    <xf numFmtId="0" fontId="5" fillId="0" borderId="122" xfId="5" applyFont="1" applyFill="1" applyBorder="1" applyAlignment="1">
      <alignment vertical="center"/>
    </xf>
    <xf numFmtId="49" fontId="6" fillId="0" borderId="0" xfId="5" applyNumberFormat="1" applyFont="1" applyFill="1" applyBorder="1" applyAlignment="1">
      <alignment horizontal="right" vertical="center"/>
    </xf>
    <xf numFmtId="0" fontId="6" fillId="0" borderId="0" xfId="5" applyFont="1" applyFill="1">
      <alignment vertical="center"/>
    </xf>
    <xf numFmtId="0" fontId="6" fillId="0" borderId="0" xfId="5" applyFont="1" applyFill="1" applyAlignment="1">
      <alignment vertical="center"/>
    </xf>
    <xf numFmtId="0" fontId="6" fillId="0" borderId="0" xfId="7" applyFont="1" applyFill="1" applyBorder="1" applyAlignment="1">
      <alignment horizontal="center" vertical="center"/>
    </xf>
    <xf numFmtId="0" fontId="6" fillId="0" borderId="0" xfId="5" applyFont="1" applyFill="1" applyBorder="1">
      <alignment vertical="center"/>
    </xf>
    <xf numFmtId="0" fontId="5" fillId="0" borderId="17" xfId="5" applyFont="1" applyFill="1" applyBorder="1" applyAlignment="1">
      <alignment vertical="center"/>
    </xf>
    <xf numFmtId="0" fontId="6" fillId="0" borderId="132" xfId="5" applyFont="1" applyFill="1" applyBorder="1" applyAlignment="1">
      <alignment vertical="center"/>
    </xf>
    <xf numFmtId="0" fontId="34" fillId="0" borderId="137" xfId="5" applyFont="1" applyFill="1" applyBorder="1" applyAlignment="1">
      <alignment vertical="top"/>
    </xf>
    <xf numFmtId="0" fontId="34" fillId="0" borderId="135" xfId="5" applyFont="1" applyFill="1" applyBorder="1" applyAlignment="1">
      <alignment vertical="top"/>
    </xf>
    <xf numFmtId="0" fontId="34" fillId="0" borderId="132" xfId="5" applyFont="1" applyFill="1" applyBorder="1" applyAlignment="1">
      <alignment vertical="center"/>
    </xf>
    <xf numFmtId="0" fontId="34" fillId="0" borderId="137" xfId="5" applyFont="1" applyFill="1" applyBorder="1" applyAlignment="1">
      <alignment vertical="center"/>
    </xf>
    <xf numFmtId="0" fontId="34" fillId="0" borderId="135" xfId="5" applyFont="1" applyFill="1" applyBorder="1" applyAlignment="1">
      <alignment vertical="center"/>
    </xf>
    <xf numFmtId="0" fontId="6" fillId="0" borderId="137" xfId="5" applyFont="1" applyFill="1" applyBorder="1" applyAlignment="1">
      <alignment vertical="center"/>
    </xf>
    <xf numFmtId="49" fontId="5" fillId="0" borderId="0" xfId="5" applyNumberFormat="1" applyFont="1" applyFill="1" applyBorder="1">
      <alignment vertical="center"/>
    </xf>
    <xf numFmtId="0" fontId="32" fillId="0" borderId="0" xfId="5" applyFont="1" applyFill="1">
      <alignment vertical="center"/>
    </xf>
    <xf numFmtId="0" fontId="6" fillId="0" borderId="135" xfId="5" applyFont="1" applyFill="1" applyBorder="1" applyAlignment="1">
      <alignment vertical="center" wrapText="1"/>
    </xf>
    <xf numFmtId="0" fontId="6" fillId="0" borderId="137" xfId="5" applyFont="1" applyFill="1" applyBorder="1" applyAlignment="1">
      <alignment vertical="center" wrapText="1"/>
    </xf>
    <xf numFmtId="0" fontId="6" fillId="0" borderId="132" xfId="5" applyFont="1" applyFill="1" applyBorder="1">
      <alignment vertical="center"/>
    </xf>
    <xf numFmtId="0" fontId="6" fillId="0" borderId="137" xfId="5" applyFont="1" applyFill="1" applyBorder="1">
      <alignment vertical="center"/>
    </xf>
    <xf numFmtId="0" fontId="6" fillId="0" borderId="190" xfId="5" applyFont="1" applyFill="1" applyBorder="1">
      <alignment vertical="center"/>
    </xf>
    <xf numFmtId="0" fontId="6" fillId="0" borderId="191" xfId="5" applyFont="1" applyFill="1" applyBorder="1">
      <alignment vertical="center"/>
    </xf>
    <xf numFmtId="0" fontId="6" fillId="0" borderId="192" xfId="5" applyFont="1" applyFill="1" applyBorder="1">
      <alignment vertical="center"/>
    </xf>
    <xf numFmtId="0" fontId="5" fillId="0" borderId="42" xfId="5" applyFont="1" applyFill="1" applyBorder="1" applyAlignment="1">
      <alignment vertical="top"/>
    </xf>
    <xf numFmtId="0" fontId="5" fillId="0" borderId="0" xfId="5" applyFont="1" applyFill="1" applyBorder="1" applyAlignment="1">
      <alignment vertical="top"/>
    </xf>
    <xf numFmtId="0" fontId="5" fillId="0" borderId="89" xfId="5" applyFont="1" applyFill="1" applyBorder="1" applyAlignment="1">
      <alignment vertical="top"/>
    </xf>
    <xf numFmtId="0" fontId="6" fillId="0" borderId="42" xfId="5" applyFont="1" applyFill="1" applyBorder="1" applyAlignment="1">
      <alignment vertical="center"/>
    </xf>
    <xf numFmtId="0" fontId="6" fillId="0" borderId="89" xfId="5" applyFont="1" applyFill="1" applyBorder="1" applyAlignment="1">
      <alignment vertical="center" wrapText="1"/>
    </xf>
    <xf numFmtId="0" fontId="5" fillId="0" borderId="42" xfId="5" applyFont="1" applyFill="1" applyBorder="1" applyAlignment="1">
      <alignment vertical="top" wrapText="1"/>
    </xf>
    <xf numFmtId="0" fontId="5" fillId="0" borderId="0" xfId="5" applyFont="1" applyFill="1" applyBorder="1" applyAlignment="1">
      <alignment vertical="top" wrapText="1"/>
    </xf>
    <xf numFmtId="0" fontId="5" fillId="0" borderId="132" xfId="5" applyFont="1" applyFill="1" applyBorder="1" applyAlignment="1">
      <alignment vertical="top"/>
    </xf>
    <xf numFmtId="0" fontId="5" fillId="0" borderId="137" xfId="5" applyFont="1" applyFill="1" applyBorder="1" applyAlignment="1">
      <alignment vertical="top"/>
    </xf>
    <xf numFmtId="0" fontId="5" fillId="0" borderId="135" xfId="5" applyFont="1" applyFill="1" applyBorder="1" applyAlignment="1">
      <alignment vertical="top"/>
    </xf>
    <xf numFmtId="0" fontId="33" fillId="0" borderId="42" xfId="5" applyFont="1" applyFill="1" applyBorder="1">
      <alignment vertical="center"/>
    </xf>
    <xf numFmtId="0" fontId="6" fillId="0" borderId="42" xfId="5" applyFont="1" applyFill="1" applyBorder="1" applyAlignment="1">
      <alignment vertical="top"/>
    </xf>
    <xf numFmtId="0" fontId="5" fillId="0" borderId="0" xfId="5" applyFont="1" applyFill="1" applyAlignment="1">
      <alignment vertical="top"/>
    </xf>
    <xf numFmtId="0" fontId="5" fillId="0" borderId="0" xfId="5" applyFont="1" applyFill="1" applyBorder="1" applyAlignment="1">
      <alignment horizontal="center" vertical="center"/>
    </xf>
    <xf numFmtId="49" fontId="5" fillId="0" borderId="0" xfId="5" applyNumberFormat="1" applyFont="1" applyFill="1">
      <alignment vertical="center"/>
    </xf>
    <xf numFmtId="0" fontId="6" fillId="0" borderId="0" xfId="5" applyFont="1" applyFill="1" applyBorder="1" applyAlignment="1">
      <alignment vertical="top"/>
    </xf>
    <xf numFmtId="0" fontId="6" fillId="0" borderId="89" xfId="5" applyFont="1" applyFill="1" applyBorder="1" applyAlignment="1">
      <alignment vertical="top" wrapText="1"/>
    </xf>
    <xf numFmtId="0" fontId="6" fillId="0" borderId="0" xfId="5" applyFont="1" applyFill="1" applyBorder="1" applyAlignment="1">
      <alignment vertical="center" wrapText="1"/>
    </xf>
    <xf numFmtId="49" fontId="6" fillId="0" borderId="0" xfId="5" applyNumberFormat="1" applyFont="1" applyFill="1" applyAlignment="1">
      <alignment horizontal="right" vertical="center"/>
    </xf>
    <xf numFmtId="0" fontId="6" fillId="0" borderId="192" xfId="5" applyFont="1" applyFill="1" applyBorder="1" applyAlignment="1">
      <alignment vertical="center"/>
    </xf>
    <xf numFmtId="0" fontId="6" fillId="0" borderId="0" xfId="11" applyFont="1" applyFill="1" applyBorder="1">
      <alignment vertical="center"/>
    </xf>
    <xf numFmtId="0" fontId="6" fillId="0" borderId="18" xfId="5" applyFont="1" applyFill="1" applyBorder="1" applyAlignment="1">
      <alignment vertical="center"/>
    </xf>
    <xf numFmtId="0" fontId="6" fillId="0" borderId="122" xfId="5" applyFont="1" applyFill="1" applyBorder="1" applyAlignment="1">
      <alignment vertical="center" wrapText="1"/>
    </xf>
    <xf numFmtId="0" fontId="34" fillId="0" borderId="42" xfId="5" applyFont="1" applyFill="1" applyBorder="1" applyAlignment="1">
      <alignment vertical="center" wrapText="1"/>
    </xf>
    <xf numFmtId="0" fontId="34" fillId="0" borderId="0" xfId="5" applyFont="1" applyFill="1" applyBorder="1" applyAlignment="1">
      <alignment vertical="center" wrapText="1"/>
    </xf>
    <xf numFmtId="0" fontId="34" fillId="0" borderId="89" xfId="5" applyFont="1" applyFill="1" applyBorder="1" applyAlignment="1">
      <alignment vertical="center" wrapText="1"/>
    </xf>
    <xf numFmtId="0" fontId="5" fillId="0" borderId="18" xfId="5" applyFont="1" applyFill="1" applyBorder="1" applyAlignment="1">
      <alignment vertical="top"/>
    </xf>
    <xf numFmtId="0" fontId="5" fillId="0" borderId="24" xfId="5" applyFont="1" applyFill="1" applyBorder="1" applyAlignment="1">
      <alignment vertical="top"/>
    </xf>
    <xf numFmtId="0" fontId="5" fillId="0" borderId="122" xfId="5" applyFont="1" applyFill="1" applyBorder="1" applyAlignment="1">
      <alignment vertical="top"/>
    </xf>
    <xf numFmtId="0" fontId="5" fillId="0" borderId="193" xfId="5" applyFont="1" applyFill="1" applyBorder="1" applyAlignment="1">
      <alignment vertical="center"/>
    </xf>
    <xf numFmtId="0" fontId="5" fillId="0" borderId="194" xfId="5" applyFont="1" applyFill="1" applyBorder="1" applyAlignment="1">
      <alignment vertical="center"/>
    </xf>
    <xf numFmtId="0" fontId="5" fillId="0" borderId="157" xfId="5" applyFont="1" applyFill="1" applyBorder="1" applyAlignment="1">
      <alignment vertical="center"/>
    </xf>
    <xf numFmtId="0" fontId="5" fillId="0" borderId="195" xfId="5" applyFont="1" applyFill="1" applyBorder="1" applyAlignment="1">
      <alignment vertical="center"/>
    </xf>
    <xf numFmtId="0" fontId="5" fillId="0" borderId="196" xfId="5" applyFont="1" applyFill="1" applyBorder="1" applyAlignment="1">
      <alignment vertical="center"/>
    </xf>
    <xf numFmtId="0" fontId="5" fillId="0" borderId="197" xfId="5" applyFont="1" applyFill="1" applyBorder="1" applyAlignment="1">
      <alignment vertical="center"/>
    </xf>
    <xf numFmtId="0" fontId="32" fillId="0" borderId="0" xfId="6" applyFont="1" applyFill="1" applyBorder="1" applyAlignment="1">
      <alignment vertical="center"/>
    </xf>
    <xf numFmtId="0" fontId="5" fillId="0" borderId="0" xfId="6" applyFont="1" applyFill="1" applyAlignment="1">
      <alignment vertical="center"/>
    </xf>
    <xf numFmtId="0" fontId="32" fillId="0" borderId="0" xfId="6" applyFont="1" applyFill="1">
      <alignment vertical="center"/>
    </xf>
    <xf numFmtId="49" fontId="5" fillId="0" borderId="0" xfId="6" applyNumberFormat="1" applyFont="1" applyFill="1" applyBorder="1" applyAlignment="1">
      <alignment horizontal="right" vertical="center"/>
    </xf>
    <xf numFmtId="0" fontId="5" fillId="0" borderId="18" xfId="5" applyFont="1" applyFill="1" applyBorder="1" applyAlignment="1">
      <alignment vertical="top" wrapText="1"/>
    </xf>
    <xf numFmtId="0" fontId="5" fillId="0" borderId="24" xfId="5" applyFont="1" applyFill="1" applyBorder="1" applyAlignment="1">
      <alignment vertical="top" wrapText="1"/>
    </xf>
    <xf numFmtId="0" fontId="6" fillId="0" borderId="190" xfId="5" applyFont="1" applyFill="1" applyBorder="1" applyAlignment="1">
      <alignment vertical="center" wrapText="1"/>
    </xf>
    <xf numFmtId="0" fontId="17" fillId="0" borderId="0" xfId="7" applyFont="1" applyFill="1">
      <alignment vertical="center"/>
    </xf>
    <xf numFmtId="0" fontId="17" fillId="0" borderId="0" xfId="11" applyFont="1" applyFill="1">
      <alignment vertical="center"/>
    </xf>
    <xf numFmtId="0" fontId="33" fillId="0" borderId="0" xfId="11" applyFont="1" applyFill="1">
      <alignment vertical="center"/>
    </xf>
    <xf numFmtId="0" fontId="33" fillId="0" borderId="0" xfId="11" applyFont="1" applyFill="1" applyAlignment="1">
      <alignment vertical="center"/>
    </xf>
    <xf numFmtId="0" fontId="33" fillId="0" borderId="0" xfId="11" quotePrefix="1" applyFont="1" applyFill="1">
      <alignment vertical="center"/>
    </xf>
    <xf numFmtId="0" fontId="10" fillId="0" borderId="0" xfId="11" applyFont="1" applyFill="1" applyBorder="1" applyAlignment="1">
      <alignment horizontal="center" vertical="center" wrapText="1"/>
    </xf>
    <xf numFmtId="0" fontId="48" fillId="0" borderId="0" xfId="11" applyFont="1" applyFill="1" applyAlignment="1">
      <alignment vertical="center"/>
    </xf>
    <xf numFmtId="0" fontId="31" fillId="0" borderId="0" xfId="11" applyFont="1" applyFill="1" applyAlignment="1">
      <alignment vertical="center"/>
    </xf>
    <xf numFmtId="0" fontId="53" fillId="0" borderId="0" xfId="11" applyFont="1" applyFill="1">
      <alignment vertical="center"/>
    </xf>
    <xf numFmtId="0" fontId="33" fillId="0" borderId="0" xfId="11" applyFont="1" applyFill="1" applyBorder="1" applyAlignment="1">
      <alignment vertical="center"/>
    </xf>
    <xf numFmtId="0" fontId="33" fillId="0" borderId="0" xfId="11" applyFont="1" applyFill="1" applyBorder="1" applyAlignment="1">
      <alignment horizontal="center" vertical="center"/>
    </xf>
    <xf numFmtId="0" fontId="48" fillId="0" borderId="0" xfId="11" applyFont="1" applyFill="1" applyAlignment="1">
      <alignment horizontal="center" vertical="center"/>
    </xf>
    <xf numFmtId="0" fontId="33" fillId="0" borderId="0" xfId="11" applyFont="1" applyFill="1" applyBorder="1" applyAlignment="1">
      <alignment vertical="center" shrinkToFit="1"/>
    </xf>
    <xf numFmtId="0" fontId="33" fillId="0" borderId="0" xfId="11" applyFont="1" applyFill="1" applyBorder="1" applyAlignment="1">
      <alignment vertical="center" wrapText="1"/>
    </xf>
    <xf numFmtId="0" fontId="33" fillId="0" borderId="24" xfId="11" applyFont="1" applyFill="1" applyBorder="1" applyAlignment="1">
      <alignment vertical="center"/>
    </xf>
    <xf numFmtId="0" fontId="33" fillId="0" borderId="0" xfId="11" applyFont="1" applyFill="1" applyAlignment="1">
      <alignment horizontal="center" vertical="center"/>
    </xf>
    <xf numFmtId="0" fontId="6" fillId="0" borderId="0" xfId="11" applyFont="1" applyFill="1" applyAlignment="1">
      <alignment vertical="center"/>
    </xf>
    <xf numFmtId="0" fontId="33" fillId="0" borderId="0" xfId="11" applyFont="1" applyFill="1" applyBorder="1" applyAlignment="1">
      <alignment horizontal="left" vertical="center"/>
    </xf>
    <xf numFmtId="0" fontId="33" fillId="0" borderId="0" xfId="11" applyFont="1" applyFill="1" applyAlignment="1"/>
    <xf numFmtId="0" fontId="35" fillId="0" borderId="0" xfId="11" applyFont="1" applyFill="1" applyAlignment="1">
      <alignment vertical="center"/>
    </xf>
    <xf numFmtId="0" fontId="33" fillId="0" borderId="24" xfId="11" applyFont="1" applyFill="1" applyBorder="1">
      <alignment vertical="center"/>
    </xf>
    <xf numFmtId="0" fontId="6" fillId="0" borderId="0" xfId="11" applyFont="1" applyFill="1" applyBorder="1" applyAlignment="1">
      <alignment vertical="center"/>
    </xf>
    <xf numFmtId="0" fontId="58" fillId="0" borderId="0" xfId="11" applyFont="1" applyFill="1" applyAlignment="1"/>
    <xf numFmtId="0" fontId="58" fillId="0" borderId="0" xfId="11" applyFont="1" applyFill="1" applyAlignment="1">
      <alignment vertical="center"/>
    </xf>
    <xf numFmtId="0" fontId="6" fillId="0" borderId="0" xfId="11" applyFont="1" applyFill="1" applyBorder="1" applyAlignment="1">
      <alignment horizontal="center" vertical="center"/>
    </xf>
    <xf numFmtId="0" fontId="33" fillId="0" borderId="0" xfId="11" applyFont="1" applyFill="1" applyBorder="1">
      <alignment vertical="center"/>
    </xf>
    <xf numFmtId="176" fontId="57" fillId="0" borderId="0" xfId="11" applyNumberFormat="1" applyFont="1" applyFill="1" applyBorder="1" applyAlignment="1">
      <alignment horizontal="left" vertical="center" shrinkToFit="1"/>
    </xf>
    <xf numFmtId="176" fontId="55" fillId="0" borderId="0" xfId="11" applyNumberFormat="1" applyFont="1" applyFill="1" applyBorder="1" applyAlignment="1">
      <alignment horizontal="left" vertical="center" shrinkToFit="1"/>
    </xf>
    <xf numFmtId="0" fontId="6" fillId="0" borderId="0" xfId="11" applyFont="1" applyFill="1" applyAlignment="1">
      <alignment vertical="center" wrapText="1"/>
    </xf>
    <xf numFmtId="176" fontId="33" fillId="0" borderId="0" xfId="11" applyNumberFormat="1" applyFont="1" applyFill="1" applyAlignment="1">
      <alignment shrinkToFit="1"/>
    </xf>
    <xf numFmtId="176" fontId="33" fillId="0" borderId="0" xfId="11" applyNumberFormat="1" applyFont="1" applyFill="1" applyBorder="1" applyAlignment="1">
      <alignment vertical="center" shrinkToFit="1"/>
    </xf>
    <xf numFmtId="176" fontId="33" fillId="0" borderId="24" xfId="11" applyNumberFormat="1" applyFont="1" applyFill="1" applyBorder="1" applyAlignment="1">
      <alignment vertical="center" shrinkToFit="1"/>
    </xf>
    <xf numFmtId="0" fontId="35" fillId="0" borderId="0" xfId="11" applyFont="1" applyFill="1" applyBorder="1" applyAlignment="1">
      <alignment vertical="center"/>
    </xf>
    <xf numFmtId="0" fontId="58" fillId="0" borderId="0" xfId="11" applyFont="1" applyFill="1" applyBorder="1" applyAlignment="1">
      <alignment horizontal="left"/>
    </xf>
    <xf numFmtId="0" fontId="55" fillId="0" borderId="0" xfId="11" applyFont="1" applyFill="1" applyBorder="1" applyAlignment="1">
      <alignment horizontal="left" vertical="center"/>
    </xf>
    <xf numFmtId="0" fontId="58" fillId="0" borderId="0" xfId="11" applyFont="1" applyFill="1" applyBorder="1" applyAlignment="1">
      <alignment horizontal="left" vertical="center"/>
    </xf>
    <xf numFmtId="0" fontId="55" fillId="0" borderId="0" xfId="11" applyFont="1" applyFill="1" applyAlignment="1">
      <alignment horizontal="left" vertical="center"/>
    </xf>
    <xf numFmtId="176" fontId="33" fillId="0" borderId="24" xfId="11" applyNumberFormat="1" applyFont="1" applyFill="1" applyBorder="1" applyAlignment="1">
      <alignment vertical="center" wrapText="1" shrinkToFit="1"/>
    </xf>
    <xf numFmtId="176" fontId="33" fillId="0" borderId="0" xfId="11" applyNumberFormat="1" applyFont="1" applyFill="1" applyBorder="1" applyAlignment="1">
      <alignment vertical="center" wrapText="1" shrinkToFit="1"/>
    </xf>
    <xf numFmtId="176" fontId="57" fillId="0" borderId="0" xfId="11" applyNumberFormat="1" applyFont="1" applyFill="1" applyBorder="1" applyAlignment="1">
      <alignment horizontal="left" vertical="center" wrapText="1" shrinkToFit="1"/>
    </xf>
    <xf numFmtId="176" fontId="55" fillId="0" borderId="137" xfId="11" applyNumberFormat="1" applyFont="1" applyFill="1" applyBorder="1" applyAlignment="1">
      <alignment horizontal="left" vertical="center" shrinkToFit="1"/>
    </xf>
    <xf numFmtId="0" fontId="33" fillId="0" borderId="0" xfId="11" applyFont="1" applyFill="1" applyAlignment="1">
      <alignment vertical="top" wrapText="1"/>
    </xf>
    <xf numFmtId="0" fontId="33" fillId="0" borderId="42" xfId="11" applyFont="1" applyFill="1" applyBorder="1" applyAlignment="1">
      <alignment horizontal="left" vertical="center" wrapText="1"/>
    </xf>
    <xf numFmtId="0" fontId="33" fillId="0" borderId="0" xfId="11" applyFont="1" applyFill="1" applyBorder="1" applyAlignment="1">
      <alignment horizontal="left" vertical="center" wrapText="1"/>
    </xf>
    <xf numFmtId="0" fontId="33" fillId="0" borderId="18" xfId="11" applyFont="1" applyFill="1" applyBorder="1" applyAlignment="1">
      <alignment vertical="center" wrapText="1"/>
    </xf>
    <xf numFmtId="0" fontId="33" fillId="0" borderId="24" xfId="11" applyFont="1" applyFill="1" applyBorder="1" applyAlignment="1">
      <alignment vertical="center" wrapText="1"/>
    </xf>
    <xf numFmtId="0" fontId="33" fillId="0" borderId="0" xfId="11" applyFont="1" applyFill="1" applyAlignment="1">
      <alignment horizontal="left" vertical="top" wrapText="1"/>
    </xf>
    <xf numFmtId="0" fontId="33" fillId="0" borderId="0" xfId="11" applyFont="1" applyFill="1" applyAlignment="1">
      <alignment horizontal="center" vertical="top" wrapText="1"/>
    </xf>
    <xf numFmtId="49" fontId="33" fillId="0" borderId="0" xfId="11" applyNumberFormat="1" applyFont="1" applyFill="1" applyAlignment="1">
      <alignment vertical="top" wrapText="1"/>
    </xf>
    <xf numFmtId="0" fontId="33" fillId="0" borderId="0" xfId="11" applyFont="1" applyFill="1" applyAlignment="1">
      <alignment vertical="top"/>
    </xf>
    <xf numFmtId="0" fontId="33" fillId="0" borderId="42" xfId="11" applyFont="1" applyFill="1" applyBorder="1" applyAlignment="1">
      <alignment horizontal="left" vertical="center" shrinkToFit="1"/>
    </xf>
    <xf numFmtId="0" fontId="33" fillId="0" borderId="0" xfId="11" applyFont="1" applyFill="1" applyBorder="1" applyAlignment="1">
      <alignment horizontal="left" vertical="center" shrinkToFit="1"/>
    </xf>
    <xf numFmtId="0" fontId="33" fillId="0" borderId="18" xfId="11" applyFont="1" applyFill="1" applyBorder="1" applyAlignment="1">
      <alignment vertical="center" shrinkToFit="1"/>
    </xf>
    <xf numFmtId="0" fontId="33" fillId="0" borderId="24" xfId="11" applyFont="1" applyFill="1" applyBorder="1" applyAlignment="1">
      <alignment vertical="center" shrinkToFit="1"/>
    </xf>
    <xf numFmtId="0" fontId="35" fillId="0" borderId="0" xfId="11" applyFont="1" applyFill="1" applyBorder="1" applyAlignment="1">
      <alignment horizontal="left" vertical="center"/>
    </xf>
    <xf numFmtId="176" fontId="35" fillId="0" borderId="0" xfId="11" applyNumberFormat="1" applyFont="1" applyFill="1" applyBorder="1" applyAlignment="1">
      <alignment vertical="center" wrapText="1" shrinkToFit="1"/>
    </xf>
    <xf numFmtId="0" fontId="21" fillId="0" borderId="0" xfId="11" applyFont="1" applyFill="1">
      <alignment vertical="center"/>
    </xf>
    <xf numFmtId="49" fontId="21" fillId="0" borderId="0" xfId="11" applyNumberFormat="1" applyFont="1" applyFill="1" applyBorder="1" applyAlignment="1">
      <alignment horizontal="right" vertical="center"/>
    </xf>
    <xf numFmtId="0" fontId="21" fillId="0" borderId="0" xfId="11" applyFont="1" applyFill="1" applyBorder="1">
      <alignment vertical="center"/>
    </xf>
    <xf numFmtId="49" fontId="21" fillId="0" borderId="0" xfId="11" applyNumberFormat="1" applyFont="1" applyFill="1">
      <alignment vertical="center"/>
    </xf>
    <xf numFmtId="0" fontId="52" fillId="0" borderId="0" xfId="11" applyFont="1" applyFill="1" applyBorder="1" applyAlignment="1">
      <alignment horizontal="center" vertical="center"/>
    </xf>
    <xf numFmtId="0" fontId="52" fillId="0" borderId="0" xfId="11" applyFont="1" applyFill="1" applyAlignment="1">
      <alignment horizontal="center" vertical="center"/>
    </xf>
    <xf numFmtId="0" fontId="52" fillId="0" borderId="0" xfId="11" applyFont="1" applyFill="1">
      <alignment vertical="center"/>
    </xf>
    <xf numFmtId="0" fontId="52" fillId="0" borderId="0" xfId="11" applyFont="1" applyFill="1" applyAlignment="1">
      <alignment horizontal="left" vertical="center"/>
    </xf>
    <xf numFmtId="49" fontId="33" fillId="0" borderId="0" xfId="11" applyNumberFormat="1" applyFont="1" applyFill="1">
      <alignment vertical="center"/>
    </xf>
    <xf numFmtId="0" fontId="34" fillId="0" borderId="0" xfId="11" applyFont="1" applyFill="1">
      <alignment vertical="center"/>
    </xf>
    <xf numFmtId="0" fontId="21" fillId="0" borderId="0" xfId="11" applyFont="1" applyFill="1" applyAlignment="1">
      <alignment vertical="center" wrapText="1"/>
    </xf>
    <xf numFmtId="0" fontId="33" fillId="0" borderId="0" xfId="11" applyFont="1" applyFill="1" applyAlignment="1">
      <alignment vertical="center" wrapText="1"/>
    </xf>
    <xf numFmtId="0" fontId="43" fillId="0" borderId="0" xfId="6" applyFont="1" applyFill="1" applyBorder="1" applyAlignment="1">
      <alignment horizontal="center" vertical="center"/>
    </xf>
    <xf numFmtId="0" fontId="44" fillId="0" borderId="0" xfId="6" applyFont="1" applyFill="1" applyBorder="1" applyAlignment="1">
      <alignment horizontal="center" vertical="center"/>
    </xf>
    <xf numFmtId="0" fontId="45" fillId="0" borderId="0" xfId="6" applyFont="1" applyFill="1" applyBorder="1" applyAlignment="1">
      <alignment horizontal="center" vertical="center"/>
    </xf>
    <xf numFmtId="49" fontId="5" fillId="0" borderId="0" xfId="6" applyNumberFormat="1" applyFont="1" applyFill="1">
      <alignment vertical="center"/>
    </xf>
    <xf numFmtId="0" fontId="5" fillId="0" borderId="0" xfId="6" applyFont="1" applyFill="1" applyAlignment="1">
      <alignment horizontal="right" vertical="center"/>
    </xf>
    <xf numFmtId="49" fontId="5" fillId="0" borderId="0" xfId="6" applyNumberFormat="1" applyFont="1" applyFill="1" applyAlignment="1">
      <alignment horizontal="center" vertical="center"/>
    </xf>
    <xf numFmtId="0" fontId="31" fillId="0" borderId="0" xfId="6" applyFont="1" applyFill="1" applyAlignment="1">
      <alignment vertical="center"/>
    </xf>
    <xf numFmtId="0" fontId="5" fillId="0" borderId="0" xfId="6" applyFont="1" applyFill="1" applyAlignment="1">
      <alignment horizontal="center" vertical="center"/>
    </xf>
    <xf numFmtId="0" fontId="6" fillId="0" borderId="0" xfId="6" applyFont="1" applyFill="1" applyBorder="1" applyAlignment="1">
      <alignment vertical="center"/>
    </xf>
    <xf numFmtId="0" fontId="5" fillId="0" borderId="132" xfId="6" applyFont="1" applyFill="1" applyBorder="1" applyAlignment="1">
      <alignment vertical="center"/>
    </xf>
    <xf numFmtId="0" fontId="5" fillId="0" borderId="42" xfId="6" applyFont="1" applyFill="1" applyBorder="1" applyAlignment="1">
      <alignment vertical="top"/>
    </xf>
    <xf numFmtId="0" fontId="5" fillId="0" borderId="0" xfId="6" applyFont="1" applyFill="1" applyBorder="1" applyAlignment="1">
      <alignment vertical="top"/>
    </xf>
    <xf numFmtId="0" fontId="6" fillId="0" borderId="42" xfId="6" applyFont="1" applyFill="1" applyBorder="1" applyAlignment="1">
      <alignment vertical="top"/>
    </xf>
    <xf numFmtId="0" fontId="6" fillId="0" borderId="0" xfId="6" applyFont="1" applyFill="1" applyBorder="1">
      <alignment vertical="center"/>
    </xf>
    <xf numFmtId="0" fontId="6" fillId="0" borderId="89" xfId="6" applyFont="1" applyFill="1" applyBorder="1">
      <alignment vertical="center"/>
    </xf>
    <xf numFmtId="0" fontId="5" fillId="0" borderId="18" xfId="6" applyFont="1" applyFill="1" applyBorder="1" applyAlignment="1">
      <alignment vertical="center"/>
    </xf>
    <xf numFmtId="0" fontId="5" fillId="0" borderId="24" xfId="6" applyFont="1" applyFill="1" applyBorder="1" applyAlignment="1">
      <alignment vertical="center"/>
    </xf>
    <xf numFmtId="0" fontId="35" fillId="0" borderId="184" xfId="6" applyFont="1" applyFill="1" applyBorder="1" applyAlignment="1">
      <alignment vertical="center" shrinkToFit="1"/>
    </xf>
    <xf numFmtId="0" fontId="6" fillId="0" borderId="18" xfId="6" applyFont="1" applyFill="1" applyBorder="1">
      <alignment vertical="center"/>
    </xf>
    <xf numFmtId="0" fontId="6" fillId="0" borderId="24" xfId="6" applyFont="1" applyFill="1" applyBorder="1">
      <alignment vertical="center"/>
    </xf>
    <xf numFmtId="0" fontId="35" fillId="0" borderId="60" xfId="6" applyFont="1" applyFill="1" applyBorder="1" applyAlignment="1">
      <alignment vertical="center" shrinkToFit="1"/>
    </xf>
    <xf numFmtId="0" fontId="34" fillId="0" borderId="24" xfId="6" applyNumberFormat="1" applyFont="1" applyFill="1" applyBorder="1" applyAlignment="1">
      <alignment vertical="center" wrapText="1" shrinkToFit="1"/>
    </xf>
    <xf numFmtId="0" fontId="34" fillId="0" borderId="122" xfId="6" applyNumberFormat="1" applyFont="1" applyFill="1" applyBorder="1" applyAlignment="1">
      <alignment vertical="center" wrapText="1" shrinkToFit="1"/>
    </xf>
    <xf numFmtId="0" fontId="33" fillId="0" borderId="24" xfId="6" applyFont="1" applyFill="1" applyBorder="1" applyAlignment="1">
      <alignment vertical="top"/>
    </xf>
    <xf numFmtId="0" fontId="6" fillId="0" borderId="18" xfId="6" applyFont="1" applyFill="1" applyBorder="1" applyAlignment="1">
      <alignment vertical="top"/>
    </xf>
    <xf numFmtId="0" fontId="6" fillId="0" borderId="122" xfId="6" applyFont="1" applyFill="1" applyBorder="1">
      <alignment vertical="center"/>
    </xf>
    <xf numFmtId="49" fontId="6" fillId="0" borderId="0" xfId="6" applyNumberFormat="1" applyFont="1" applyFill="1" applyAlignment="1">
      <alignment horizontal="right" vertical="center"/>
    </xf>
    <xf numFmtId="0" fontId="6" fillId="0" borderId="0" xfId="6" applyFont="1" applyFill="1">
      <alignment vertical="center"/>
    </xf>
    <xf numFmtId="0" fontId="5" fillId="0" borderId="89" xfId="7" applyFont="1" applyFill="1" applyBorder="1">
      <alignment vertical="center"/>
    </xf>
    <xf numFmtId="0" fontId="32" fillId="0" borderId="24" xfId="5" applyFont="1" applyFill="1" applyBorder="1" applyAlignment="1">
      <alignment vertical="center"/>
    </xf>
    <xf numFmtId="0" fontId="5" fillId="0" borderId="210" xfId="5" applyFont="1" applyFill="1" applyBorder="1">
      <alignment vertical="center"/>
    </xf>
    <xf numFmtId="0" fontId="5" fillId="0" borderId="182" xfId="5" applyFont="1" applyFill="1" applyBorder="1">
      <alignment vertical="center"/>
    </xf>
    <xf numFmtId="0" fontId="5" fillId="0" borderId="182" xfId="5" applyFont="1" applyFill="1" applyBorder="1" applyAlignment="1">
      <alignment vertical="center"/>
    </xf>
    <xf numFmtId="0" fontId="5" fillId="0" borderId="211" xfId="5" applyFont="1" applyFill="1" applyBorder="1" applyAlignment="1">
      <alignment vertical="center"/>
    </xf>
    <xf numFmtId="0" fontId="5" fillId="0" borderId="0" xfId="0" applyFont="1" applyFill="1">
      <alignment vertical="center"/>
    </xf>
    <xf numFmtId="0" fontId="5" fillId="0" borderId="0" xfId="0" applyFont="1" applyFill="1" applyBorder="1" applyAlignment="1">
      <alignment horizontal="center" vertical="center"/>
    </xf>
    <xf numFmtId="0" fontId="5" fillId="0" borderId="0" xfId="0" applyFont="1" applyFill="1" applyBorder="1">
      <alignment vertical="center"/>
    </xf>
    <xf numFmtId="49" fontId="5" fillId="0" borderId="0" xfId="6" applyNumberFormat="1" applyFont="1" applyFill="1" applyAlignment="1">
      <alignment vertical="center"/>
    </xf>
    <xf numFmtId="0" fontId="5" fillId="0" borderId="0" xfId="6" applyNumberFormat="1" applyFont="1" applyFill="1" applyAlignment="1">
      <alignment vertical="center"/>
    </xf>
    <xf numFmtId="0" fontId="5" fillId="0" borderId="0" xfId="6" applyNumberFormat="1" applyFont="1" applyFill="1">
      <alignment vertical="center"/>
    </xf>
    <xf numFmtId="49" fontId="32" fillId="0" borderId="0" xfId="5" applyNumberFormat="1" applyFont="1" applyFill="1" applyAlignment="1">
      <alignment vertical="center"/>
    </xf>
    <xf numFmtId="49" fontId="5" fillId="0" borderId="0" xfId="5" applyNumberFormat="1" applyFont="1" applyFill="1" applyBorder="1" applyAlignment="1">
      <alignment vertical="center"/>
    </xf>
    <xf numFmtId="0" fontId="5" fillId="0" borderId="0" xfId="5" applyNumberFormat="1" applyFont="1" applyFill="1" applyBorder="1" applyAlignment="1">
      <alignment vertical="center" wrapText="1"/>
    </xf>
    <xf numFmtId="0" fontId="32" fillId="0" borderId="0" xfId="5" applyFont="1" applyFill="1" applyAlignment="1"/>
    <xf numFmtId="49" fontId="5" fillId="0" borderId="0" xfId="5" applyNumberFormat="1" applyFont="1" applyFill="1" applyAlignment="1">
      <alignment vertical="center"/>
    </xf>
    <xf numFmtId="0" fontId="6" fillId="0" borderId="131" xfId="5" applyFont="1" applyFill="1" applyBorder="1" applyAlignment="1">
      <alignment horizontal="left" vertical="center"/>
    </xf>
    <xf numFmtId="0" fontId="6" fillId="0" borderId="190" xfId="5" applyFont="1" applyFill="1" applyBorder="1" applyAlignment="1">
      <alignment horizontal="left" vertical="center" wrapText="1"/>
    </xf>
    <xf numFmtId="0" fontId="6" fillId="0" borderId="191" xfId="5" applyFont="1" applyFill="1" applyBorder="1" applyAlignment="1">
      <alignment horizontal="left" vertical="center" wrapText="1"/>
    </xf>
    <xf numFmtId="0" fontId="6" fillId="0" borderId="145" xfId="5" applyFont="1" applyFill="1" applyBorder="1" applyAlignment="1">
      <alignment vertical="center" wrapText="1"/>
    </xf>
    <xf numFmtId="0" fontId="6" fillId="0" borderId="160" xfId="5" applyFont="1" applyFill="1" applyBorder="1" applyAlignment="1">
      <alignment vertical="center"/>
    </xf>
    <xf numFmtId="49" fontId="5" fillId="0" borderId="0" xfId="5" applyNumberFormat="1" applyFont="1" applyFill="1" applyAlignment="1">
      <alignment vertical="top"/>
    </xf>
    <xf numFmtId="0" fontId="6" fillId="0" borderId="30" xfId="5" applyFont="1" applyFill="1" applyBorder="1" applyAlignment="1">
      <alignment horizontal="left" vertical="center"/>
    </xf>
    <xf numFmtId="0" fontId="6" fillId="0" borderId="89" xfId="5" applyFont="1" applyFill="1" applyBorder="1" applyAlignment="1">
      <alignment vertical="top"/>
    </xf>
    <xf numFmtId="0" fontId="6" fillId="0" borderId="92" xfId="5" applyFont="1" applyFill="1" applyBorder="1" applyAlignment="1">
      <alignment vertical="center" wrapText="1"/>
    </xf>
    <xf numFmtId="0" fontId="6" fillId="0" borderId="30" xfId="5" applyFont="1" applyFill="1" applyBorder="1" applyAlignment="1">
      <alignment vertical="top"/>
    </xf>
    <xf numFmtId="0" fontId="6" fillId="0" borderId="18" xfId="5" applyFont="1" applyFill="1" applyBorder="1" applyAlignment="1">
      <alignment vertical="center" wrapText="1"/>
    </xf>
    <xf numFmtId="0" fontId="6" fillId="0" borderId="24" xfId="5" applyFont="1" applyFill="1" applyBorder="1" applyAlignment="1">
      <alignment vertical="center" wrapText="1"/>
    </xf>
    <xf numFmtId="0" fontId="34" fillId="0" borderId="18" xfId="5" applyFont="1" applyFill="1" applyBorder="1" applyAlignment="1">
      <alignment vertical="center" wrapText="1"/>
    </xf>
    <xf numFmtId="0" fontId="34" fillId="0" borderId="24" xfId="5" applyFont="1" applyFill="1" applyBorder="1" applyAlignment="1">
      <alignment vertical="center" wrapText="1"/>
    </xf>
    <xf numFmtId="0" fontId="34" fillId="0" borderId="122" xfId="5" applyFont="1" applyFill="1" applyBorder="1" applyAlignment="1">
      <alignment vertical="center" wrapText="1"/>
    </xf>
    <xf numFmtId="0" fontId="6" fillId="0" borderId="18" xfId="5" applyFont="1" applyFill="1" applyBorder="1" applyAlignment="1">
      <alignment vertical="top"/>
    </xf>
    <xf numFmtId="0" fontId="6" fillId="0" borderId="24" xfId="5" applyFont="1" applyFill="1" applyBorder="1" applyAlignment="1">
      <alignment vertical="center"/>
    </xf>
    <xf numFmtId="0" fontId="6" fillId="0" borderId="18" xfId="5" applyFont="1" applyFill="1" applyBorder="1">
      <alignment vertical="center"/>
    </xf>
    <xf numFmtId="0" fontId="6" fillId="0" borderId="24" xfId="5" applyFont="1" applyFill="1" applyBorder="1">
      <alignment vertical="center"/>
    </xf>
    <xf numFmtId="0" fontId="6" fillId="0" borderId="161" xfId="5" applyFont="1" applyFill="1" applyBorder="1" applyAlignment="1">
      <alignment vertical="center" wrapText="1"/>
    </xf>
    <xf numFmtId="0" fontId="6" fillId="0" borderId="122" xfId="5" applyFont="1" applyFill="1" applyBorder="1">
      <alignment vertical="center"/>
    </xf>
    <xf numFmtId="0" fontId="6" fillId="0" borderId="56" xfId="5" applyFont="1" applyFill="1" applyBorder="1" applyAlignment="1">
      <alignment vertical="center" wrapText="1"/>
    </xf>
    <xf numFmtId="0" fontId="6" fillId="0" borderId="161" xfId="5" applyFont="1" applyFill="1" applyBorder="1">
      <alignment vertical="center"/>
    </xf>
    <xf numFmtId="0" fontId="5" fillId="0" borderId="0" xfId="5" applyFont="1" applyFill="1" applyAlignment="1">
      <alignment horizontal="center" vertical="center"/>
    </xf>
    <xf numFmtId="0" fontId="5" fillId="0" borderId="218" xfId="5" applyFont="1" applyFill="1" applyBorder="1" applyAlignment="1">
      <alignment horizontal="center" vertical="center"/>
    </xf>
    <xf numFmtId="0" fontId="5" fillId="0" borderId="221" xfId="5" applyFont="1" applyFill="1" applyBorder="1" applyAlignment="1">
      <alignment vertical="center"/>
    </xf>
    <xf numFmtId="0" fontId="5" fillId="0" borderId="215" xfId="5" applyFont="1" applyFill="1" applyBorder="1" applyAlignment="1">
      <alignment vertical="center"/>
    </xf>
    <xf numFmtId="0" fontId="5" fillId="0" borderId="216" xfId="5" applyFont="1" applyFill="1" applyBorder="1" applyAlignment="1">
      <alignment vertical="center"/>
    </xf>
    <xf numFmtId="0" fontId="5" fillId="0" borderId="220" xfId="5" applyFont="1" applyFill="1" applyBorder="1" applyAlignment="1">
      <alignment vertical="center"/>
    </xf>
    <xf numFmtId="49" fontId="6" fillId="0" borderId="0" xfId="6" applyNumberFormat="1" applyFont="1" applyFill="1">
      <alignment vertical="center"/>
    </xf>
    <xf numFmtId="0" fontId="6" fillId="0" borderId="0" xfId="11" applyFont="1" applyFill="1">
      <alignment vertical="center"/>
    </xf>
    <xf numFmtId="49" fontId="32" fillId="0" borderId="0" xfId="6" applyNumberFormat="1" applyFont="1" applyFill="1">
      <alignment vertical="center"/>
    </xf>
    <xf numFmtId="0" fontId="32" fillId="0" borderId="217" xfId="11" applyFont="1" applyFill="1" applyBorder="1">
      <alignment vertical="center"/>
    </xf>
    <xf numFmtId="49" fontId="32" fillId="0" borderId="0" xfId="6" applyNumberFormat="1" applyFont="1" applyFill="1" applyAlignment="1">
      <alignment vertical="center"/>
    </xf>
    <xf numFmtId="38" fontId="39" fillId="0" borderId="0" xfId="2" applyFont="1" applyFill="1" applyAlignment="1">
      <alignment vertical="center"/>
    </xf>
    <xf numFmtId="0" fontId="39" fillId="0" borderId="0" xfId="12" applyFont="1" applyFill="1" applyAlignment="1">
      <alignment vertical="center"/>
    </xf>
    <xf numFmtId="38" fontId="64" fillId="0" borderId="0" xfId="2" applyFont="1" applyFill="1" applyAlignment="1">
      <alignment vertical="center"/>
    </xf>
    <xf numFmtId="0" fontId="64" fillId="0" borderId="0" xfId="12" applyFont="1" applyFill="1" applyAlignment="1">
      <alignment vertical="center"/>
    </xf>
    <xf numFmtId="176" fontId="64" fillId="0" borderId="0" xfId="12" applyNumberFormat="1" applyFont="1" applyFill="1" applyAlignment="1">
      <alignment vertical="center"/>
    </xf>
    <xf numFmtId="176" fontId="39" fillId="0" borderId="0" xfId="12" applyNumberFormat="1" applyFont="1" applyFill="1" applyAlignment="1">
      <alignment vertical="center"/>
    </xf>
    <xf numFmtId="176" fontId="5" fillId="0" borderId="0" xfId="12" applyNumberFormat="1" applyFont="1" applyFill="1" applyAlignment="1">
      <alignment vertical="center"/>
    </xf>
    <xf numFmtId="38" fontId="5" fillId="0" borderId="0" xfId="2" applyFont="1" applyFill="1" applyAlignment="1">
      <alignment vertical="center"/>
    </xf>
    <xf numFmtId="38" fontId="40" fillId="0" borderId="0" xfId="2" applyFont="1" applyFill="1" applyBorder="1" applyAlignment="1">
      <alignment vertical="center"/>
    </xf>
    <xf numFmtId="178" fontId="40" fillId="0" borderId="0" xfId="12" applyNumberFormat="1" applyFont="1" applyFill="1" applyBorder="1" applyAlignment="1">
      <alignment vertical="center"/>
    </xf>
    <xf numFmtId="178" fontId="5" fillId="0" borderId="17" xfId="12" applyNumberFormat="1" applyFont="1" applyFill="1" applyBorder="1" applyAlignment="1">
      <alignment vertical="center"/>
    </xf>
    <xf numFmtId="178" fontId="5" fillId="0" borderId="263" xfId="13" applyNumberFormat="1" applyFont="1" applyFill="1" applyBorder="1" applyAlignment="1">
      <alignment vertical="center"/>
    </xf>
    <xf numFmtId="38" fontId="21" fillId="0" borderId="0" xfId="2" applyFont="1" applyFill="1" applyAlignment="1"/>
    <xf numFmtId="0" fontId="21" fillId="0" borderId="0" xfId="12" applyFill="1"/>
    <xf numFmtId="0" fontId="21" fillId="0" borderId="0" xfId="12" applyFill="1" applyAlignment="1">
      <alignment horizontal="center"/>
    </xf>
    <xf numFmtId="38" fontId="59" fillId="0" borderId="141" xfId="2" applyFont="1" applyBorder="1" applyAlignment="1">
      <alignment horizontal="right" vertical="center" shrinkToFit="1"/>
    </xf>
    <xf numFmtId="38" fontId="59" fillId="0" borderId="185" xfId="2" applyFont="1" applyBorder="1" applyAlignment="1">
      <alignment horizontal="right" vertical="center" shrinkToFit="1"/>
    </xf>
    <xf numFmtId="38" fontId="59" fillId="0" borderId="0" xfId="2" applyFont="1" applyBorder="1" applyAlignment="1">
      <alignment horizontal="right" vertical="center" shrinkToFit="1"/>
    </xf>
    <xf numFmtId="38" fontId="59" fillId="0" borderId="7" xfId="2" applyFont="1" applyBorder="1" applyAlignment="1">
      <alignment horizontal="right" vertical="center" shrinkToFit="1"/>
    </xf>
    <xf numFmtId="38" fontId="59" fillId="0" borderId="140" xfId="2" applyFont="1" applyBorder="1" applyAlignment="1">
      <alignment horizontal="right" vertical="center" shrinkToFit="1"/>
    </xf>
    <xf numFmtId="38" fontId="59" fillId="0" borderId="173" xfId="2" applyFont="1" applyBorder="1" applyAlignment="1">
      <alignment horizontal="right" vertical="center" shrinkToFit="1"/>
    </xf>
    <xf numFmtId="0" fontId="61" fillId="0" borderId="0" xfId="0" applyFont="1" applyBorder="1" applyAlignment="1">
      <alignment horizontal="center" vertical="center" wrapText="1"/>
    </xf>
    <xf numFmtId="38" fontId="59" fillId="0" borderId="235" xfId="2" applyFont="1" applyBorder="1" applyAlignment="1">
      <alignment horizontal="right" vertical="center" shrinkToFit="1"/>
    </xf>
    <xf numFmtId="38" fontId="59" fillId="0" borderId="189" xfId="2" applyFont="1" applyBorder="1" applyAlignment="1">
      <alignment horizontal="right" vertical="center" shrinkToFit="1"/>
    </xf>
    <xf numFmtId="38" fontId="59" fillId="0" borderId="185" xfId="2" applyFont="1" applyBorder="1" applyAlignment="1">
      <alignment horizontal="right" vertical="center" shrinkToFit="1"/>
    </xf>
    <xf numFmtId="38" fontId="59" fillId="0" borderId="235" xfId="2" applyFont="1" applyBorder="1" applyAlignment="1">
      <alignment horizontal="right" vertical="center" shrinkToFit="1"/>
    </xf>
    <xf numFmtId="38" fontId="59" fillId="0" borderId="140" xfId="2" applyFont="1" applyBorder="1" applyAlignment="1">
      <alignment horizontal="right" vertical="center" shrinkToFit="1"/>
    </xf>
    <xf numFmtId="38" fontId="59" fillId="0" borderId="141" xfId="2" applyFont="1" applyBorder="1" applyAlignment="1">
      <alignment horizontal="right" vertical="center" shrinkToFit="1"/>
    </xf>
    <xf numFmtId="0" fontId="61" fillId="0" borderId="99" xfId="0" applyFont="1" applyBorder="1" applyAlignment="1">
      <alignment horizontal="center" vertical="center" wrapText="1"/>
    </xf>
    <xf numFmtId="38" fontId="59" fillId="0" borderId="173" xfId="2" applyFont="1" applyBorder="1" applyAlignment="1">
      <alignment horizontal="right" vertical="center" shrinkToFit="1"/>
    </xf>
    <xf numFmtId="0" fontId="61" fillId="0" borderId="42" xfId="0" applyFont="1" applyBorder="1" applyAlignment="1">
      <alignment horizontal="center" vertical="center" shrinkToFit="1"/>
    </xf>
    <xf numFmtId="38" fontId="59" fillId="0" borderId="137" xfId="2" applyFont="1" applyBorder="1" applyAlignment="1">
      <alignment horizontal="right" vertical="center" shrinkToFit="1"/>
    </xf>
    <xf numFmtId="38" fontId="59" fillId="0" borderId="0" xfId="2" applyFont="1" applyBorder="1" applyAlignment="1">
      <alignment horizontal="right" vertical="center" shrinkToFit="1"/>
    </xf>
    <xf numFmtId="38" fontId="59" fillId="0" borderId="24" xfId="2" applyFont="1" applyBorder="1" applyAlignment="1">
      <alignment horizontal="right" vertical="center" shrinkToFit="1"/>
    </xf>
    <xf numFmtId="38" fontId="59" fillId="0" borderId="7" xfId="2" applyFont="1" applyBorder="1" applyAlignment="1">
      <alignment horizontal="right" vertical="center" shrinkToFit="1"/>
    </xf>
    <xf numFmtId="38" fontId="59" fillId="0" borderId="116" xfId="2" applyFont="1" applyBorder="1" applyAlignment="1">
      <alignment horizontal="right" vertical="center" shrinkToFit="1"/>
    </xf>
    <xf numFmtId="180" fontId="4" fillId="0" borderId="282" xfId="0" applyNumberFormat="1" applyFont="1" applyFill="1" applyBorder="1" applyAlignment="1">
      <alignment vertical="center"/>
    </xf>
    <xf numFmtId="178" fontId="2" fillId="0" borderId="283" xfId="0" applyNumberFormat="1" applyFont="1" applyFill="1" applyBorder="1" applyAlignment="1">
      <alignment vertical="center"/>
    </xf>
    <xf numFmtId="179" fontId="4" fillId="0" borderId="284" xfId="0" applyNumberFormat="1" applyFont="1" applyFill="1" applyBorder="1" applyAlignment="1">
      <alignment horizontal="right" vertical="center"/>
    </xf>
    <xf numFmtId="179" fontId="4" fillId="0" borderId="285" xfId="0" applyNumberFormat="1" applyFont="1" applyFill="1" applyBorder="1" applyAlignment="1">
      <alignment horizontal="right" vertical="center"/>
    </xf>
    <xf numFmtId="179" fontId="4" fillId="0" borderId="286" xfId="0" applyNumberFormat="1" applyFont="1" applyFill="1" applyBorder="1" applyAlignment="1">
      <alignment horizontal="right" vertical="center"/>
    </xf>
    <xf numFmtId="0" fontId="61" fillId="0" borderId="89" xfId="0" applyFont="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xf>
    <xf numFmtId="0" fontId="0" fillId="0" borderId="199" xfId="0" applyBorder="1" applyAlignment="1">
      <alignment horizontal="center" vertical="center"/>
    </xf>
    <xf numFmtId="0" fontId="0" fillId="0" borderId="0" xfId="0" applyAlignment="1">
      <alignment horizontal="left" vertical="center" wrapText="1"/>
    </xf>
    <xf numFmtId="0" fontId="0" fillId="0" borderId="7" xfId="0" applyBorder="1" applyAlignment="1">
      <alignment horizontal="left" vertical="center" wrapText="1"/>
    </xf>
    <xf numFmtId="0" fontId="61" fillId="0" borderId="42" xfId="0" applyFont="1" applyBorder="1" applyAlignment="1">
      <alignment horizontal="center" vertical="center" shrinkToFit="1"/>
    </xf>
    <xf numFmtId="0" fontId="61" fillId="0" borderId="99" xfId="0" applyFont="1" applyBorder="1" applyAlignment="1">
      <alignment horizontal="center" vertical="center" wrapText="1"/>
    </xf>
    <xf numFmtId="179" fontId="4" fillId="0" borderId="293" xfId="2" applyNumberFormat="1" applyFont="1" applyFill="1" applyBorder="1" applyAlignment="1">
      <alignment horizontal="right" vertical="center"/>
    </xf>
    <xf numFmtId="180" fontId="4" fillId="0" borderId="280" xfId="0" applyNumberFormat="1" applyFont="1" applyFill="1" applyBorder="1" applyAlignment="1">
      <alignment vertical="center"/>
    </xf>
    <xf numFmtId="180" fontId="4" fillId="11" borderId="61" xfId="0" applyNumberFormat="1" applyFont="1" applyFill="1" applyBorder="1" applyAlignment="1">
      <alignment vertical="center"/>
    </xf>
    <xf numFmtId="180" fontId="4" fillId="11" borderId="175" xfId="0" applyNumberFormat="1" applyFont="1" applyFill="1" applyBorder="1" applyAlignment="1">
      <alignment vertical="center"/>
    </xf>
    <xf numFmtId="185" fontId="4" fillId="11" borderId="9" xfId="2" applyNumberFormat="1" applyFont="1" applyFill="1" applyBorder="1" applyAlignment="1">
      <alignment vertical="center"/>
    </xf>
    <xf numFmtId="185" fontId="4" fillId="11" borderId="65" xfId="2" applyNumberFormat="1" applyFont="1" applyFill="1" applyBorder="1" applyAlignment="1">
      <alignment vertical="center"/>
    </xf>
    <xf numFmtId="182" fontId="4" fillId="11" borderId="11" xfId="0" applyNumberFormat="1" applyFont="1" applyFill="1" applyBorder="1" applyAlignment="1">
      <alignment horizontal="right" vertical="center"/>
    </xf>
    <xf numFmtId="182" fontId="4" fillId="11" borderId="66" xfId="0" applyNumberFormat="1" applyFont="1" applyFill="1" applyBorder="1" applyAlignment="1">
      <alignment horizontal="right" vertical="center"/>
    </xf>
    <xf numFmtId="0" fontId="2" fillId="0" borderId="98" xfId="0" applyNumberFormat="1" applyFont="1" applyFill="1" applyBorder="1" applyAlignment="1">
      <alignment horizontal="center" vertical="center" shrinkToFit="1"/>
    </xf>
    <xf numFmtId="179" fontId="2" fillId="11" borderId="35" xfId="0" applyNumberFormat="1" applyFont="1" applyFill="1" applyBorder="1" applyAlignment="1">
      <alignment vertical="center"/>
    </xf>
    <xf numFmtId="0" fontId="67" fillId="0" borderId="0" xfId="0" applyFont="1" applyFill="1" applyAlignment="1">
      <alignment horizontal="right" vertical="center"/>
    </xf>
    <xf numFmtId="0" fontId="74" fillId="0" borderId="0" xfId="0" applyFont="1" applyFill="1" applyAlignment="1">
      <alignment vertical="center"/>
    </xf>
    <xf numFmtId="0" fontId="26" fillId="4" borderId="167" xfId="0" applyFont="1" applyFill="1" applyBorder="1" applyAlignment="1">
      <alignment horizontal="center" vertical="center" shrinkToFit="1"/>
    </xf>
    <xf numFmtId="0" fontId="26" fillId="4" borderId="97" xfId="0" applyFont="1" applyFill="1" applyBorder="1" applyAlignment="1">
      <alignment horizontal="center" vertical="center" shrinkToFit="1"/>
    </xf>
    <xf numFmtId="189" fontId="59" fillId="0" borderId="140" xfId="0" applyNumberFormat="1" applyFont="1" applyBorder="1" applyAlignment="1">
      <alignment horizontal="center" vertical="center" shrinkToFit="1"/>
    </xf>
    <xf numFmtId="189" fontId="59" fillId="0" borderId="141" xfId="0" applyNumberFormat="1" applyFont="1" applyBorder="1" applyAlignment="1">
      <alignment horizontal="center" vertical="center" shrinkToFit="1"/>
    </xf>
    <xf numFmtId="189" fontId="59" fillId="0" borderId="113" xfId="0" applyNumberFormat="1" applyFont="1" applyBorder="1" applyAlignment="1">
      <alignment horizontal="center" vertical="center" shrinkToFit="1"/>
    </xf>
    <xf numFmtId="38" fontId="59" fillId="0" borderId="189" xfId="2" applyFont="1" applyBorder="1" applyAlignment="1">
      <alignment horizontal="right" vertical="center" shrinkToFit="1"/>
    </xf>
    <xf numFmtId="38" fontId="59" fillId="0" borderId="185" xfId="2" applyFont="1" applyBorder="1" applyAlignment="1">
      <alignment horizontal="right" vertical="center" shrinkToFit="1"/>
    </xf>
    <xf numFmtId="38" fontId="59" fillId="0" borderId="235" xfId="2" applyFont="1" applyBorder="1" applyAlignment="1">
      <alignment horizontal="right" vertical="center" shrinkToFit="1"/>
    </xf>
    <xf numFmtId="38" fontId="59" fillId="0" borderId="187" xfId="2" applyFont="1" applyBorder="1" applyAlignment="1">
      <alignment horizontal="right" vertical="center" shrinkToFit="1"/>
    </xf>
    <xf numFmtId="38" fontId="59" fillId="0" borderId="123" xfId="2" applyFont="1" applyBorder="1" applyAlignment="1">
      <alignment horizontal="right" vertical="center" shrinkToFit="1"/>
    </xf>
    <xf numFmtId="38" fontId="59" fillId="0" borderId="226" xfId="2" applyFont="1" applyBorder="1" applyAlignment="1">
      <alignment horizontal="right" vertical="center" shrinkToFit="1"/>
    </xf>
    <xf numFmtId="38" fontId="62" fillId="0" borderId="140" xfId="2" applyFont="1" applyBorder="1" applyAlignment="1">
      <alignment horizontal="left" vertical="center" wrapText="1" shrinkToFit="1"/>
    </xf>
    <xf numFmtId="38" fontId="62" fillId="0" borderId="141" xfId="2" applyFont="1" applyBorder="1" applyAlignment="1">
      <alignment horizontal="left" vertical="center" wrapText="1" shrinkToFit="1"/>
    </xf>
    <xf numFmtId="38" fontId="62" fillId="0" borderId="173" xfId="2" applyFont="1" applyBorder="1" applyAlignment="1">
      <alignment horizontal="left" vertical="center" wrapText="1" shrinkToFit="1"/>
    </xf>
    <xf numFmtId="0" fontId="61" fillId="0" borderId="132" xfId="0" applyFont="1" applyBorder="1" applyAlignment="1">
      <alignment horizontal="center" vertical="center" wrapText="1" shrinkToFit="1"/>
    </xf>
    <xf numFmtId="0" fontId="61" fillId="0" borderId="42" xfId="0" applyFont="1" applyBorder="1" applyAlignment="1">
      <alignment horizontal="center" vertical="center" wrapText="1" shrinkToFit="1"/>
    </xf>
    <xf numFmtId="0" fontId="61" fillId="0" borderId="232" xfId="0" applyFont="1" applyBorder="1" applyAlignment="1">
      <alignment horizontal="center" vertical="center" wrapText="1" shrinkToFit="1"/>
    </xf>
    <xf numFmtId="0" fontId="61" fillId="0" borderId="231" xfId="0" applyFont="1" applyBorder="1" applyAlignment="1">
      <alignment horizontal="center" vertical="center" wrapText="1" shrinkToFit="1"/>
    </xf>
    <xf numFmtId="189" fontId="59" fillId="0" borderId="0" xfId="0" applyNumberFormat="1" applyFont="1" applyBorder="1" applyAlignment="1">
      <alignment horizontal="center" vertical="center" shrinkToFit="1"/>
    </xf>
    <xf numFmtId="189" fontId="59" fillId="0" borderId="7" xfId="0" applyNumberFormat="1" applyFont="1" applyBorder="1" applyAlignment="1">
      <alignment horizontal="center" vertical="center" shrinkToFit="1"/>
    </xf>
    <xf numFmtId="184" fontId="61" fillId="0" borderId="132" xfId="0" applyNumberFormat="1" applyFont="1" applyBorder="1" applyAlignment="1">
      <alignment horizontal="center" vertical="center"/>
    </xf>
    <xf numFmtId="184" fontId="61" fillId="0" borderId="42" xfId="0" applyNumberFormat="1" applyFont="1" applyBorder="1" applyAlignment="1">
      <alignment horizontal="center" vertical="center"/>
    </xf>
    <xf numFmtId="184" fontId="61" fillId="0" borderId="199" xfId="0" applyNumberFormat="1" applyFont="1" applyBorder="1" applyAlignment="1">
      <alignment horizontal="center" vertical="center"/>
    </xf>
    <xf numFmtId="38" fontId="59" fillId="0" borderId="140" xfId="2" applyFont="1" applyBorder="1" applyAlignment="1">
      <alignment horizontal="right" vertical="center" shrinkToFit="1"/>
    </xf>
    <xf numFmtId="38" fontId="59" fillId="0" borderId="141" xfId="2" applyFont="1" applyBorder="1" applyAlignment="1">
      <alignment horizontal="right" vertical="center" shrinkToFit="1"/>
    </xf>
    <xf numFmtId="38" fontId="59" fillId="0" borderId="113" xfId="2" applyFont="1" applyBorder="1" applyAlignment="1">
      <alignment horizontal="right" vertical="center" shrinkToFit="1"/>
    </xf>
    <xf numFmtId="184" fontId="61" fillId="0" borderId="139" xfId="0" applyNumberFormat="1" applyFont="1" applyBorder="1" applyAlignment="1">
      <alignment horizontal="center" vertical="center"/>
    </xf>
    <xf numFmtId="184" fontId="61" fillId="0" borderId="124" xfId="0" applyNumberFormat="1" applyFont="1" applyBorder="1" applyAlignment="1">
      <alignment horizontal="center" vertical="center"/>
    </xf>
    <xf numFmtId="184" fontId="61" fillId="0" borderId="121" xfId="0" applyNumberFormat="1" applyFont="1" applyBorder="1" applyAlignment="1">
      <alignment horizontal="center" vertical="center"/>
    </xf>
    <xf numFmtId="0" fontId="26" fillId="4" borderId="52" xfId="0" applyFont="1" applyFill="1" applyBorder="1" applyAlignment="1">
      <alignment horizontal="center" vertical="center"/>
    </xf>
    <xf numFmtId="0" fontId="26" fillId="4" borderId="167" xfId="0" applyFont="1" applyFill="1" applyBorder="1" applyAlignment="1">
      <alignment horizontal="center" vertical="center"/>
    </xf>
    <xf numFmtId="0" fontId="26" fillId="4" borderId="98" xfId="0" applyFont="1" applyFill="1" applyBorder="1" applyAlignment="1">
      <alignment horizontal="center" vertical="center"/>
    </xf>
    <xf numFmtId="38" fontId="62" fillId="0" borderId="111" xfId="2" applyFont="1" applyBorder="1" applyAlignment="1">
      <alignment horizontal="left" vertical="center" wrapText="1" shrinkToFit="1"/>
    </xf>
    <xf numFmtId="0" fontId="59" fillId="0" borderId="140" xfId="0" applyFont="1" applyBorder="1" applyAlignment="1">
      <alignment horizontal="center" vertical="center" wrapText="1"/>
    </xf>
    <xf numFmtId="0" fontId="59" fillId="0" borderId="141" xfId="0" applyFont="1" applyBorder="1" applyAlignment="1">
      <alignment horizontal="center" vertical="center" wrapText="1"/>
    </xf>
    <xf numFmtId="0" fontId="59" fillId="0" borderId="111" xfId="0" applyFont="1" applyBorder="1" applyAlignment="1">
      <alignment horizontal="center" vertical="center" wrapText="1"/>
    </xf>
    <xf numFmtId="0" fontId="59" fillId="0" borderId="140" xfId="0" applyFont="1" applyBorder="1" applyAlignment="1">
      <alignment horizontal="center" vertical="center"/>
    </xf>
    <xf numFmtId="0" fontId="59" fillId="0" borderId="141" xfId="0" applyFont="1" applyBorder="1" applyAlignment="1">
      <alignment horizontal="center" vertical="center"/>
    </xf>
    <xf numFmtId="0" fontId="59" fillId="0" borderId="173" xfId="0" applyFont="1" applyBorder="1" applyAlignment="1">
      <alignment horizontal="center" vertical="center"/>
    </xf>
    <xf numFmtId="0" fontId="61" fillId="0" borderId="142" xfId="0" applyFont="1" applyBorder="1" applyAlignment="1">
      <alignment horizontal="center" vertical="center" wrapText="1"/>
    </xf>
    <xf numFmtId="0" fontId="61" fillId="0" borderId="99" xfId="0" applyFont="1" applyBorder="1" applyAlignment="1">
      <alignment horizontal="center" vertical="center" wrapText="1"/>
    </xf>
    <xf numFmtId="0" fontId="61" fillId="0" borderId="237" xfId="0" applyFont="1" applyBorder="1" applyAlignment="1">
      <alignment horizontal="center" vertical="center" wrapText="1"/>
    </xf>
    <xf numFmtId="186" fontId="61" fillId="0" borderId="140" xfId="0" applyNumberFormat="1" applyFont="1" applyBorder="1" applyAlignment="1">
      <alignment horizontal="center" vertical="center"/>
    </xf>
    <xf numFmtId="186" fontId="61" fillId="0" borderId="141" xfId="0" applyNumberFormat="1" applyFont="1" applyBorder="1" applyAlignment="1">
      <alignment horizontal="center" vertical="center"/>
    </xf>
    <xf numFmtId="186" fontId="61" fillId="0" borderId="173" xfId="0" applyNumberFormat="1" applyFont="1" applyBorder="1" applyAlignment="1">
      <alignment horizontal="center" vertical="center"/>
    </xf>
    <xf numFmtId="186" fontId="61" fillId="0" borderId="137" xfId="0" applyNumberFormat="1" applyFont="1" applyBorder="1" applyAlignment="1">
      <alignment horizontal="center" vertical="center" wrapText="1"/>
    </xf>
    <xf numFmtId="186" fontId="61" fillId="0" borderId="0" xfId="0" applyNumberFormat="1" applyFont="1" applyBorder="1" applyAlignment="1">
      <alignment horizontal="center" vertical="center" wrapText="1"/>
    </xf>
    <xf numFmtId="186" fontId="61" fillId="0" borderId="7" xfId="0" applyNumberFormat="1" applyFont="1" applyBorder="1" applyAlignment="1">
      <alignment horizontal="center" vertical="center" wrapText="1"/>
    </xf>
    <xf numFmtId="0" fontId="61" fillId="0" borderId="53" xfId="0" applyFont="1" applyBorder="1" applyAlignment="1">
      <alignment horizontal="center" vertical="center" shrinkToFit="1"/>
    </xf>
    <xf numFmtId="0" fontId="61" fillId="0" borderId="231" xfId="0" applyFont="1" applyBorder="1" applyAlignment="1">
      <alignment horizontal="center" vertical="center" shrinkToFit="1"/>
    </xf>
    <xf numFmtId="0" fontId="61" fillId="0" borderId="53" xfId="0" applyFont="1" applyBorder="1" applyAlignment="1">
      <alignment horizontal="center" vertical="center" wrapText="1" shrinkToFit="1"/>
    </xf>
    <xf numFmtId="38" fontId="62" fillId="0" borderId="140" xfId="2" applyFont="1" applyFill="1" applyBorder="1" applyAlignment="1">
      <alignment horizontal="left" vertical="center" wrapText="1" shrinkToFit="1"/>
    </xf>
    <xf numFmtId="38" fontId="62" fillId="0" borderId="141" xfId="2" applyFont="1" applyFill="1" applyBorder="1" applyAlignment="1">
      <alignment horizontal="left" vertical="center" wrapText="1" shrinkToFit="1"/>
    </xf>
    <xf numFmtId="38" fontId="62" fillId="0" borderId="173" xfId="2" applyFont="1" applyFill="1" applyBorder="1" applyAlignment="1">
      <alignment horizontal="left" vertical="center" wrapText="1" shrinkToFit="1"/>
    </xf>
    <xf numFmtId="0" fontId="26" fillId="5" borderId="222" xfId="0" applyFont="1" applyFill="1" applyBorder="1" applyAlignment="1">
      <alignment horizontal="center" vertical="center"/>
    </xf>
    <xf numFmtId="0" fontId="26" fillId="5" borderId="223" xfId="0" applyFont="1" applyFill="1" applyBorder="1" applyAlignment="1">
      <alignment horizontal="center" vertical="center"/>
    </xf>
    <xf numFmtId="0" fontId="26" fillId="5" borderId="269" xfId="0" applyFont="1" applyFill="1" applyBorder="1" applyAlignment="1">
      <alignment horizontal="center" vertical="center"/>
    </xf>
    <xf numFmtId="189" fontId="59" fillId="0" borderId="137" xfId="0" applyNumberFormat="1" applyFont="1" applyBorder="1" applyAlignment="1">
      <alignment horizontal="center" vertical="center" shrinkToFit="1"/>
    </xf>
    <xf numFmtId="189" fontId="59" fillId="0" borderId="236" xfId="0" applyNumberFormat="1" applyFont="1" applyBorder="1" applyAlignment="1">
      <alignment horizontal="center" vertical="center" shrinkToFit="1"/>
    </xf>
    <xf numFmtId="189" fontId="59" fillId="0" borderId="233" xfId="0" applyNumberFormat="1" applyFont="1" applyBorder="1" applyAlignment="1">
      <alignment horizontal="center" vertical="center" shrinkToFit="1"/>
    </xf>
    <xf numFmtId="0" fontId="26" fillId="4" borderId="135" xfId="0" applyFont="1" applyFill="1" applyBorder="1" applyAlignment="1">
      <alignment horizontal="center" vertical="center"/>
    </xf>
    <xf numFmtId="0" fontId="26" fillId="4" borderId="122" xfId="0" applyFont="1" applyFill="1" applyBorder="1" applyAlignment="1">
      <alignment horizontal="center" vertical="center"/>
    </xf>
    <xf numFmtId="0" fontId="59" fillId="0" borderId="252" xfId="0" applyFont="1" applyBorder="1" applyAlignment="1">
      <alignment horizontal="center" vertical="center" shrinkToFit="1"/>
    </xf>
    <xf numFmtId="0" fontId="59" fillId="0" borderId="95" xfId="0" applyFont="1" applyBorder="1" applyAlignment="1">
      <alignment horizontal="center" vertical="center" shrinkToFit="1"/>
    </xf>
    <xf numFmtId="189" fontId="59" fillId="0" borderId="110" xfId="0" applyNumberFormat="1" applyFont="1" applyBorder="1" applyAlignment="1">
      <alignment horizontal="center" vertical="center" shrinkToFit="1"/>
    </xf>
    <xf numFmtId="189" fontId="59" fillId="0" borderId="234" xfId="0" applyNumberFormat="1" applyFont="1" applyBorder="1" applyAlignment="1">
      <alignment horizontal="center" vertical="center" shrinkToFit="1"/>
    </xf>
    <xf numFmtId="189" fontId="59" fillId="0" borderId="167" xfId="0" applyNumberFormat="1" applyFont="1" applyBorder="1" applyAlignment="1">
      <alignment horizontal="center" vertical="center" shrinkToFit="1"/>
    </xf>
    <xf numFmtId="189" fontId="59" fillId="0" borderId="252" xfId="0" applyNumberFormat="1" applyFont="1" applyBorder="1" applyAlignment="1">
      <alignment horizontal="center" vertical="center" shrinkToFit="1"/>
    </xf>
    <xf numFmtId="38" fontId="59" fillId="0" borderId="162" xfId="2" applyFont="1" applyBorder="1" applyAlignment="1">
      <alignment horizontal="right" vertical="center" shrinkToFit="1"/>
    </xf>
    <xf numFmtId="38" fontId="59" fillId="0" borderId="163" xfId="2" applyFont="1" applyBorder="1" applyAlignment="1">
      <alignment horizontal="right" vertical="center" shrinkToFit="1"/>
    </xf>
    <xf numFmtId="38" fontId="59" fillId="0" borderId="253" xfId="2" applyFont="1" applyBorder="1" applyAlignment="1">
      <alignment horizontal="right" vertical="center" shrinkToFit="1"/>
    </xf>
    <xf numFmtId="38" fontId="59" fillId="0" borderId="254" xfId="2" applyFont="1" applyBorder="1" applyAlignment="1">
      <alignment horizontal="right" vertical="center" shrinkToFit="1"/>
    </xf>
    <xf numFmtId="38" fontId="59" fillId="0" borderId="255" xfId="2" applyFont="1" applyBorder="1" applyAlignment="1">
      <alignment horizontal="right" vertical="center" shrinkToFit="1"/>
    </xf>
    <xf numFmtId="38" fontId="59" fillId="0" borderId="228" xfId="2" applyFont="1" applyBorder="1" applyAlignment="1">
      <alignment horizontal="right" vertical="center" shrinkToFit="1"/>
    </xf>
    <xf numFmtId="38" fontId="59" fillId="0" borderId="227" xfId="2" applyFont="1" applyBorder="1" applyAlignment="1">
      <alignment horizontal="right" vertical="center" shrinkToFit="1"/>
    </xf>
    <xf numFmtId="38" fontId="59" fillId="0" borderId="102" xfId="2" applyFont="1" applyBorder="1" applyAlignment="1">
      <alignment horizontal="right" vertical="center" shrinkToFit="1"/>
    </xf>
    <xf numFmtId="38" fontId="59" fillId="0" borderId="234" xfId="2" applyFont="1" applyBorder="1" applyAlignment="1">
      <alignment horizontal="right" vertical="center" shrinkToFit="1"/>
    </xf>
    <xf numFmtId="38" fontId="59" fillId="0" borderId="114" xfId="2" applyFont="1" applyBorder="1" applyAlignment="1">
      <alignment horizontal="right" vertical="center" shrinkToFit="1"/>
    </xf>
    <xf numFmtId="38" fontId="59" fillId="0" borderId="120" xfId="2" applyFont="1" applyBorder="1" applyAlignment="1">
      <alignment horizontal="right" vertical="center" shrinkToFit="1"/>
    </xf>
    <xf numFmtId="0" fontId="26" fillId="4" borderId="97" xfId="0" applyFont="1" applyFill="1" applyBorder="1" applyAlignment="1">
      <alignment horizontal="center" vertical="center"/>
    </xf>
    <xf numFmtId="189" fontId="59" fillId="0" borderId="173" xfId="0" applyNumberFormat="1" applyFont="1" applyBorder="1" applyAlignment="1">
      <alignment horizontal="center" vertical="center" shrinkToFit="1"/>
    </xf>
    <xf numFmtId="38" fontId="59" fillId="0" borderId="234" xfId="2" applyNumberFormat="1" applyFont="1" applyBorder="1" applyAlignment="1">
      <alignment horizontal="right" vertical="center" shrinkToFit="1"/>
    </xf>
    <xf numFmtId="38" fontId="59" fillId="0" borderId="114" xfId="2" applyNumberFormat="1" applyFont="1" applyBorder="1" applyAlignment="1">
      <alignment horizontal="right" vertical="center" shrinkToFit="1"/>
    </xf>
    <xf numFmtId="0" fontId="61" fillId="0" borderId="187" xfId="0" applyFont="1" applyBorder="1" applyAlignment="1">
      <alignment horizontal="center" vertical="center" wrapText="1"/>
    </xf>
    <xf numFmtId="0" fontId="61" fillId="0" borderId="123" xfId="0" applyFont="1" applyBorder="1" applyAlignment="1">
      <alignment horizontal="center" vertical="center" wrapText="1"/>
    </xf>
    <xf numFmtId="0" fontId="61" fillId="0" borderId="226" xfId="0" applyFont="1" applyBorder="1" applyAlignment="1">
      <alignment horizontal="center" vertical="center" wrapText="1"/>
    </xf>
    <xf numFmtId="0" fontId="61" fillId="0" borderId="140" xfId="0" applyFont="1" applyBorder="1" applyAlignment="1">
      <alignment horizontal="center" vertical="center" wrapText="1"/>
    </xf>
    <xf numFmtId="0" fontId="61" fillId="0" borderId="141" xfId="0" applyFont="1" applyBorder="1" applyAlignment="1">
      <alignment horizontal="center" vertical="center" wrapText="1"/>
    </xf>
    <xf numFmtId="0" fontId="61" fillId="0" borderId="173" xfId="0" applyFont="1" applyBorder="1" applyAlignment="1">
      <alignment horizontal="center" vertical="center" wrapText="1"/>
    </xf>
    <xf numFmtId="0" fontId="61" fillId="0" borderId="139" xfId="0" applyFont="1" applyBorder="1" applyAlignment="1">
      <alignment horizontal="center" vertical="center"/>
    </xf>
    <xf numFmtId="0" fontId="61" fillId="0" borderId="124" xfId="0" applyFont="1" applyBorder="1" applyAlignment="1">
      <alignment horizontal="center" vertical="center"/>
    </xf>
    <xf numFmtId="0" fontId="61" fillId="0" borderId="264" xfId="0" applyFont="1" applyBorder="1" applyAlignment="1">
      <alignment horizontal="center" vertical="center"/>
    </xf>
    <xf numFmtId="0" fontId="61" fillId="0" borderId="121" xfId="0" applyFont="1" applyBorder="1" applyAlignment="1">
      <alignment horizontal="center" vertical="center"/>
    </xf>
    <xf numFmtId="0" fontId="61" fillId="0" borderId="139" xfId="0" applyFont="1" applyBorder="1" applyAlignment="1">
      <alignment horizontal="center" vertical="center" wrapText="1"/>
    </xf>
    <xf numFmtId="0" fontId="61" fillId="0" borderId="124" xfId="0" applyFont="1" applyBorder="1" applyAlignment="1">
      <alignment horizontal="center" vertical="center" wrapText="1"/>
    </xf>
    <xf numFmtId="0" fontId="61" fillId="0" borderId="264" xfId="0" applyFont="1" applyBorder="1" applyAlignment="1">
      <alignment horizontal="center" vertical="center" wrapText="1"/>
    </xf>
    <xf numFmtId="0" fontId="61" fillId="0" borderId="74" xfId="0" applyFont="1" applyBorder="1" applyAlignment="1">
      <alignment horizontal="center" vertical="center"/>
    </xf>
    <xf numFmtId="0" fontId="61" fillId="0" borderId="289" xfId="0" applyFont="1" applyBorder="1" applyAlignment="1">
      <alignment horizontal="center" vertical="center"/>
    </xf>
    <xf numFmtId="0" fontId="61" fillId="0" borderId="137" xfId="0" applyFont="1" applyBorder="1" applyAlignment="1">
      <alignment horizontal="center" vertical="center" wrapText="1"/>
    </xf>
    <xf numFmtId="0" fontId="61" fillId="0" borderId="0"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142" xfId="0" applyFont="1" applyBorder="1" applyAlignment="1">
      <alignment horizontal="left" vertical="center" wrapText="1"/>
    </xf>
    <xf numFmtId="0" fontId="61" fillId="0" borderId="99" xfId="0" applyFont="1" applyBorder="1" applyAlignment="1">
      <alignment horizontal="left" vertical="center" wrapText="1"/>
    </xf>
    <xf numFmtId="0" fontId="61" fillId="0" borderId="237" xfId="0" applyFont="1" applyBorder="1" applyAlignment="1">
      <alignment horizontal="left" vertical="center" wrapText="1"/>
    </xf>
    <xf numFmtId="0" fontId="61" fillId="0" borderId="140" xfId="0" applyFont="1" applyBorder="1" applyAlignment="1">
      <alignment horizontal="left" vertical="center" wrapText="1"/>
    </xf>
    <xf numFmtId="0" fontId="61" fillId="0" borderId="141" xfId="0" applyFont="1" applyBorder="1" applyAlignment="1">
      <alignment horizontal="left" vertical="center" wrapText="1"/>
    </xf>
    <xf numFmtId="0" fontId="61" fillId="0" borderId="173" xfId="0" applyFont="1" applyBorder="1" applyAlignment="1">
      <alignment horizontal="left" vertical="center" wrapText="1"/>
    </xf>
    <xf numFmtId="0" fontId="61" fillId="0" borderId="187" xfId="0" applyFont="1" applyBorder="1" applyAlignment="1">
      <alignment horizontal="left" vertical="center" wrapText="1"/>
    </xf>
    <xf numFmtId="0" fontId="61" fillId="0" borderId="123" xfId="0" applyFont="1" applyBorder="1" applyAlignment="1">
      <alignment horizontal="left" vertical="center" wrapText="1"/>
    </xf>
    <xf numFmtId="0" fontId="61" fillId="0" borderId="120" xfId="0" applyFont="1" applyBorder="1" applyAlignment="1">
      <alignment horizontal="left" vertical="center" wrapText="1"/>
    </xf>
    <xf numFmtId="0" fontId="61" fillId="0" borderId="226" xfId="0" applyFont="1" applyBorder="1" applyAlignment="1">
      <alignment horizontal="left" vertical="center" wrapText="1"/>
    </xf>
    <xf numFmtId="38" fontId="62" fillId="0" borderId="140" xfId="2" applyFont="1" applyBorder="1" applyAlignment="1">
      <alignment horizontal="center" vertical="center" wrapText="1" shrinkToFit="1"/>
    </xf>
    <xf numFmtId="38" fontId="62" fillId="0" borderId="141" xfId="2" applyFont="1" applyBorder="1" applyAlignment="1">
      <alignment horizontal="center" vertical="center" wrapText="1" shrinkToFit="1"/>
    </xf>
    <xf numFmtId="38" fontId="62" fillId="0" borderId="111" xfId="2" applyFont="1" applyBorder="1" applyAlignment="1">
      <alignment horizontal="center" vertical="center" wrapText="1" shrinkToFit="1"/>
    </xf>
    <xf numFmtId="38" fontId="62" fillId="0" borderId="173" xfId="2" applyFont="1" applyBorder="1" applyAlignment="1">
      <alignment horizontal="center" vertical="center" wrapText="1" shrinkToFit="1"/>
    </xf>
    <xf numFmtId="186" fontId="60" fillId="0" borderId="89" xfId="0" applyNumberFormat="1" applyFont="1" applyBorder="1" applyAlignment="1">
      <alignment horizontal="center" vertical="center"/>
    </xf>
    <xf numFmtId="186" fontId="60" fillId="0" borderId="183" xfId="0" applyNumberFormat="1" applyFont="1" applyBorder="1" applyAlignment="1">
      <alignment horizontal="center" vertical="center"/>
    </xf>
    <xf numFmtId="184" fontId="61" fillId="0" borderId="189" xfId="0" applyNumberFormat="1" applyFont="1" applyBorder="1" applyAlignment="1">
      <alignment horizontal="center" vertical="center" shrinkToFit="1"/>
    </xf>
    <xf numFmtId="184" fontId="61" fillId="0" borderId="185" xfId="0" applyNumberFormat="1" applyFont="1" applyBorder="1" applyAlignment="1">
      <alignment horizontal="center" vertical="center" shrinkToFit="1"/>
    </xf>
    <xf numFmtId="184" fontId="61" fillId="0" borderId="116" xfId="0" applyNumberFormat="1" applyFont="1" applyBorder="1" applyAlignment="1">
      <alignment horizontal="center" vertical="center" shrinkToFit="1"/>
    </xf>
    <xf numFmtId="38" fontId="59" fillId="0" borderId="233" xfId="2" applyFont="1" applyBorder="1" applyAlignment="1">
      <alignment horizontal="right" vertical="center" shrinkToFit="1"/>
    </xf>
    <xf numFmtId="38" fontId="59" fillId="0" borderId="104" xfId="2" applyFont="1" applyBorder="1" applyAlignment="1">
      <alignment horizontal="right" vertical="center" shrinkToFit="1"/>
    </xf>
    <xf numFmtId="38" fontId="59" fillId="0" borderId="173" xfId="2" applyFont="1" applyBorder="1" applyAlignment="1">
      <alignment horizontal="right" vertical="center" shrinkToFit="1"/>
    </xf>
    <xf numFmtId="38" fontId="59" fillId="0" borderId="229" xfId="2" applyFont="1" applyBorder="1" applyAlignment="1">
      <alignment horizontal="right" vertical="center" shrinkToFit="1"/>
    </xf>
    <xf numFmtId="0" fontId="61" fillId="0" borderId="42" xfId="0" applyFont="1" applyBorder="1" applyAlignment="1">
      <alignment horizontal="center" vertical="center" shrinkToFit="1"/>
    </xf>
    <xf numFmtId="0" fontId="61" fillId="0" borderId="199" xfId="0" applyFont="1" applyBorder="1" applyAlignment="1">
      <alignment horizontal="center" vertical="center" shrinkToFit="1"/>
    </xf>
    <xf numFmtId="38" fontId="61" fillId="0" borderId="140" xfId="2" applyNumberFormat="1" applyFont="1" applyBorder="1" applyAlignment="1">
      <alignment horizontal="center" vertical="center" shrinkToFit="1"/>
    </xf>
    <xf numFmtId="38" fontId="61" fillId="0" borderId="141" xfId="2" applyNumberFormat="1" applyFont="1" applyBorder="1" applyAlignment="1">
      <alignment horizontal="center" vertical="center" shrinkToFit="1"/>
    </xf>
    <xf numFmtId="38" fontId="61" fillId="0" borderId="173" xfId="2" applyNumberFormat="1" applyFont="1" applyBorder="1" applyAlignment="1">
      <alignment horizontal="center" vertical="center" shrinkToFit="1"/>
    </xf>
    <xf numFmtId="38" fontId="61" fillId="0" borderId="162" xfId="2" applyNumberFormat="1" applyFont="1" applyBorder="1" applyAlignment="1">
      <alignment horizontal="center" vertical="center" shrinkToFit="1"/>
    </xf>
    <xf numFmtId="38" fontId="61" fillId="0" borderId="163" xfId="2" applyNumberFormat="1" applyFont="1" applyBorder="1" applyAlignment="1">
      <alignment horizontal="center" vertical="center" shrinkToFit="1"/>
    </xf>
    <xf numFmtId="38" fontId="61" fillId="0" borderId="268" xfId="2" applyNumberFormat="1" applyFont="1" applyBorder="1" applyAlignment="1">
      <alignment horizontal="center" vertical="center" shrinkToFit="1"/>
    </xf>
    <xf numFmtId="0" fontId="26" fillId="5" borderId="221" xfId="0" applyFont="1" applyFill="1" applyBorder="1" applyAlignment="1">
      <alignment horizontal="center" vertical="center"/>
    </xf>
    <xf numFmtId="0" fontId="26" fillId="5" borderId="215" xfId="0" applyFont="1" applyFill="1" applyBorder="1" applyAlignment="1">
      <alignment horizontal="center" vertical="center"/>
    </xf>
    <xf numFmtId="0" fontId="26" fillId="5" borderId="265" xfId="0" applyFont="1" applyFill="1" applyBorder="1" applyAlignment="1">
      <alignment horizontal="center" vertical="center"/>
    </xf>
    <xf numFmtId="0" fontId="61" fillId="0" borderId="112" xfId="0" applyFont="1" applyBorder="1" applyAlignment="1">
      <alignment horizontal="center" vertical="center" wrapText="1"/>
    </xf>
    <xf numFmtId="186" fontId="61" fillId="0" borderId="111" xfId="0" applyNumberFormat="1" applyFont="1" applyBorder="1" applyAlignment="1">
      <alignment horizontal="center" vertical="center"/>
    </xf>
    <xf numFmtId="38" fontId="28" fillId="5" borderId="215" xfId="2" applyFont="1" applyFill="1" applyBorder="1" applyAlignment="1">
      <alignment horizontal="right" vertical="center" shrinkToFit="1"/>
    </xf>
    <xf numFmtId="38" fontId="28" fillId="5" borderId="265" xfId="2" applyFont="1" applyFill="1" applyBorder="1" applyAlignment="1">
      <alignment horizontal="right" vertical="center" shrinkToFit="1"/>
    </xf>
    <xf numFmtId="38" fontId="28" fillId="5" borderId="221" xfId="2" applyFont="1" applyFill="1" applyBorder="1" applyAlignment="1">
      <alignment horizontal="right" vertical="center" shrinkToFit="1"/>
    </xf>
    <xf numFmtId="38" fontId="59" fillId="0" borderId="139" xfId="2" applyFont="1" applyBorder="1" applyAlignment="1">
      <alignment horizontal="right" vertical="center" shrinkToFit="1"/>
    </xf>
    <xf numFmtId="38" fontId="59" fillId="0" borderId="124" xfId="2" applyFont="1" applyBorder="1" applyAlignment="1">
      <alignment horizontal="right" vertical="center" shrinkToFit="1"/>
    </xf>
    <xf numFmtId="38" fontId="59" fillId="0" borderId="121" xfId="2" applyFont="1" applyBorder="1" applyAlignment="1">
      <alignment horizontal="right" vertical="center" shrinkToFit="1"/>
    </xf>
    <xf numFmtId="38" fontId="59" fillId="0" borderId="137" xfId="2" applyFont="1" applyBorder="1" applyAlignment="1">
      <alignment horizontal="right" vertical="center" shrinkToFit="1"/>
    </xf>
    <xf numFmtId="38" fontId="59" fillId="0" borderId="0" xfId="2" applyFont="1" applyBorder="1" applyAlignment="1">
      <alignment horizontal="right" vertical="center" shrinkToFit="1"/>
    </xf>
    <xf numFmtId="38" fontId="59" fillId="0" borderId="24" xfId="2" applyFont="1" applyBorder="1" applyAlignment="1">
      <alignment horizontal="right" vertical="center" shrinkToFit="1"/>
    </xf>
    <xf numFmtId="38" fontId="59" fillId="0" borderId="42" xfId="2" applyFont="1" applyBorder="1" applyAlignment="1">
      <alignment horizontal="right" vertical="center" shrinkToFit="1"/>
    </xf>
    <xf numFmtId="38" fontId="59" fillId="0" borderId="199" xfId="2" applyFont="1" applyBorder="1" applyAlignment="1">
      <alignment horizontal="right" vertical="center" shrinkToFit="1"/>
    </xf>
    <xf numFmtId="38" fontId="59" fillId="0" borderId="7" xfId="2" applyFont="1" applyBorder="1" applyAlignment="1">
      <alignment horizontal="right" vertical="center" shrinkToFit="1"/>
    </xf>
    <xf numFmtId="186" fontId="59" fillId="0" borderId="135" xfId="0" applyNumberFormat="1" applyFont="1" applyBorder="1" applyAlignment="1">
      <alignment horizontal="center" vertical="center"/>
    </xf>
    <xf numFmtId="186" fontId="59" fillId="0" borderId="89" xfId="0" applyNumberFormat="1" applyFont="1" applyBorder="1" applyAlignment="1">
      <alignment horizontal="center" vertical="center"/>
    </xf>
    <xf numFmtId="186" fontId="59" fillId="0" borderId="103" xfId="0" applyNumberFormat="1" applyFont="1" applyBorder="1" applyAlignment="1">
      <alignment horizontal="center" vertical="center"/>
    </xf>
    <xf numFmtId="186" fontId="59" fillId="0" borderId="96" xfId="0" applyNumberFormat="1" applyFont="1" applyBorder="1" applyAlignment="1">
      <alignment horizontal="center" vertical="center"/>
    </xf>
    <xf numFmtId="186" fontId="60" fillId="0" borderId="96" xfId="0" applyNumberFormat="1" applyFont="1" applyBorder="1" applyAlignment="1">
      <alignment horizontal="center" vertical="center"/>
    </xf>
    <xf numFmtId="186" fontId="60" fillId="0" borderId="122" xfId="0" applyNumberFormat="1" applyFont="1" applyBorder="1" applyAlignment="1">
      <alignment horizontal="center" vertical="center"/>
    </xf>
    <xf numFmtId="186" fontId="59" fillId="0" borderId="225" xfId="0" applyNumberFormat="1" applyFont="1" applyBorder="1" applyAlignment="1">
      <alignment horizontal="center" vertical="center"/>
    </xf>
    <xf numFmtId="186" fontId="59" fillId="0" borderId="287" xfId="0" applyNumberFormat="1" applyFont="1" applyBorder="1" applyAlignment="1">
      <alignment horizontal="center" vertical="center"/>
    </xf>
    <xf numFmtId="186" fontId="59" fillId="0" borderId="288" xfId="0" applyNumberFormat="1" applyFont="1" applyBorder="1" applyAlignment="1">
      <alignment horizontal="center" vertical="center"/>
    </xf>
    <xf numFmtId="0" fontId="59" fillId="0" borderId="0" xfId="0" applyFont="1" applyBorder="1" applyAlignment="1">
      <alignment horizontal="center" vertical="center" shrinkToFit="1"/>
    </xf>
    <xf numFmtId="0" fontId="61" fillId="0" borderId="52" xfId="0" applyFont="1" applyBorder="1" applyAlignment="1">
      <alignment horizontal="center" vertical="center" wrapText="1" shrinkToFit="1"/>
    </xf>
    <xf numFmtId="0" fontId="26" fillId="4" borderId="115" xfId="0" applyFont="1" applyFill="1" applyBorder="1" applyAlignment="1">
      <alignment horizontal="center" vertical="center"/>
    </xf>
    <xf numFmtId="0" fontId="26" fillId="4" borderId="117" xfId="0" applyFont="1" applyFill="1" applyBorder="1" applyAlignment="1">
      <alignment horizontal="center" vertical="center"/>
    </xf>
    <xf numFmtId="0" fontId="26" fillId="4" borderId="132" xfId="0" applyFont="1" applyFill="1" applyBorder="1" applyAlignment="1">
      <alignment horizontal="center" vertical="center" shrinkToFit="1"/>
    </xf>
    <xf numFmtId="0" fontId="26" fillId="4" borderId="137" xfId="0" applyFont="1" applyFill="1" applyBorder="1" applyAlignment="1">
      <alignment horizontal="center" vertical="center" shrinkToFit="1"/>
    </xf>
    <xf numFmtId="0" fontId="26" fillId="4" borderId="135" xfId="0" applyFont="1" applyFill="1" applyBorder="1" applyAlignment="1">
      <alignment horizontal="center" vertical="center" shrinkToFit="1"/>
    </xf>
    <xf numFmtId="0" fontId="26" fillId="4" borderId="100" xfId="0" applyFont="1" applyFill="1" applyBorder="1" applyAlignment="1">
      <alignment horizontal="center" vertical="center" wrapText="1" shrinkToFit="1"/>
    </xf>
    <xf numFmtId="0" fontId="26" fillId="4" borderId="171" xfId="0" applyFont="1" applyFill="1" applyBorder="1" applyAlignment="1">
      <alignment horizontal="center" vertical="center" wrapText="1" shrinkToFit="1"/>
    </xf>
    <xf numFmtId="0" fontId="26" fillId="4" borderId="117" xfId="0" applyFont="1" applyFill="1" applyBorder="1" applyAlignment="1">
      <alignment horizontal="center" vertical="center" wrapText="1" shrinkToFit="1"/>
    </xf>
    <xf numFmtId="0" fontId="26" fillId="4" borderId="115" xfId="0" applyFont="1" applyFill="1" applyBorder="1" applyAlignment="1">
      <alignment horizontal="center" vertical="center" wrapText="1" shrinkToFit="1"/>
    </xf>
    <xf numFmtId="0" fontId="26" fillId="4" borderId="101" xfId="0" applyFont="1" applyFill="1" applyBorder="1" applyAlignment="1">
      <alignment horizontal="center" vertical="center" wrapText="1" shrinkToFit="1"/>
    </xf>
    <xf numFmtId="188" fontId="61" fillId="0" borderId="132" xfId="2" applyNumberFormat="1" applyFont="1" applyBorder="1" applyAlignment="1">
      <alignment horizontal="center" vertical="center" shrinkToFit="1"/>
    </xf>
    <xf numFmtId="188" fontId="61" fillId="0" borderId="42" xfId="2" applyNumberFormat="1" applyFont="1" applyBorder="1" applyAlignment="1">
      <alignment horizontal="center" vertical="center" shrinkToFit="1"/>
    </xf>
    <xf numFmtId="188" fontId="61" fillId="0" borderId="18" xfId="2" applyNumberFormat="1" applyFont="1" applyBorder="1" applyAlignment="1">
      <alignment horizontal="center" vertical="center" shrinkToFit="1"/>
    </xf>
    <xf numFmtId="188" fontId="61" fillId="0" borderId="270" xfId="2" applyNumberFormat="1" applyFont="1" applyBorder="1" applyAlignment="1">
      <alignment horizontal="center" vertical="center" wrapText="1" shrinkToFit="1"/>
    </xf>
    <xf numFmtId="188" fontId="61" fillId="0" borderId="271" xfId="2" applyNumberFormat="1" applyFont="1" applyBorder="1" applyAlignment="1">
      <alignment horizontal="center" vertical="center" wrapText="1" shrinkToFit="1"/>
    </xf>
    <xf numFmtId="188" fontId="61" fillId="0" borderId="272" xfId="2" applyNumberFormat="1" applyFont="1" applyBorder="1" applyAlignment="1">
      <alignment horizontal="center" vertical="center" wrapText="1" shrinkToFit="1"/>
    </xf>
    <xf numFmtId="38" fontId="61" fillId="0" borderId="111" xfId="2" applyNumberFormat="1" applyFont="1" applyBorder="1" applyAlignment="1">
      <alignment horizontal="center" vertical="center" shrinkToFit="1"/>
    </xf>
    <xf numFmtId="188" fontId="61" fillId="0" borderId="140" xfId="2" applyNumberFormat="1" applyFont="1" applyBorder="1" applyAlignment="1">
      <alignment horizontal="center" vertical="center" wrapText="1" shrinkToFit="1"/>
    </xf>
    <xf numFmtId="188" fontId="61" fillId="0" borderId="141" xfId="2" applyNumberFormat="1" applyFont="1" applyBorder="1" applyAlignment="1">
      <alignment horizontal="center" vertical="center" wrapText="1" shrinkToFit="1"/>
    </xf>
    <xf numFmtId="188" fontId="61" fillId="0" borderId="111" xfId="2" applyNumberFormat="1" applyFont="1" applyBorder="1" applyAlignment="1">
      <alignment horizontal="center" vertical="center" wrapText="1" shrinkToFit="1"/>
    </xf>
    <xf numFmtId="38" fontId="61" fillId="0" borderId="140" xfId="2" applyNumberFormat="1" applyFont="1" applyBorder="1" applyAlignment="1">
      <alignment horizontal="center" vertical="center" wrapText="1" shrinkToFit="1"/>
    </xf>
    <xf numFmtId="38" fontId="61" fillId="0" borderId="141" xfId="2" applyNumberFormat="1" applyFont="1" applyBorder="1" applyAlignment="1">
      <alignment horizontal="center" vertical="center" wrapText="1" shrinkToFit="1"/>
    </xf>
    <xf numFmtId="38" fontId="61" fillId="0" borderId="111" xfId="2" applyNumberFormat="1" applyFont="1" applyBorder="1" applyAlignment="1">
      <alignment horizontal="center" vertical="center" wrapText="1" shrinkToFit="1"/>
    </xf>
    <xf numFmtId="38" fontId="61" fillId="0" borderId="140" xfId="2" applyNumberFormat="1" applyFont="1" applyBorder="1" applyAlignment="1">
      <alignment horizontal="right" vertical="center" shrinkToFit="1"/>
    </xf>
    <xf numFmtId="38" fontId="61" fillId="0" borderId="141" xfId="2" applyNumberFormat="1" applyFont="1" applyBorder="1" applyAlignment="1">
      <alignment horizontal="right" vertical="center" shrinkToFit="1"/>
    </xf>
    <xf numFmtId="38" fontId="61" fillId="0" borderId="111" xfId="2" applyNumberFormat="1" applyFont="1" applyBorder="1" applyAlignment="1">
      <alignment horizontal="right" vertical="center" shrinkToFit="1"/>
    </xf>
    <xf numFmtId="38" fontId="61" fillId="0" borderId="164" xfId="2" applyNumberFormat="1" applyFont="1" applyBorder="1" applyAlignment="1">
      <alignment horizontal="center" vertical="center" shrinkToFit="1"/>
    </xf>
    <xf numFmtId="38" fontId="61" fillId="0" borderId="189" xfId="2" applyNumberFormat="1" applyFont="1" applyBorder="1" applyAlignment="1">
      <alignment horizontal="center" vertical="center" shrinkToFit="1"/>
    </xf>
    <xf numFmtId="38" fontId="61" fillId="0" borderId="185" xfId="2" applyNumberFormat="1" applyFont="1" applyBorder="1" applyAlignment="1">
      <alignment horizontal="center" vertical="center" shrinkToFit="1"/>
    </xf>
    <xf numFmtId="38" fontId="61" fillId="0" borderId="116" xfId="2" applyNumberFormat="1" applyFont="1" applyBorder="1" applyAlignment="1">
      <alignment horizontal="center" vertical="center" shrinkToFit="1"/>
    </xf>
    <xf numFmtId="38" fontId="61" fillId="0" borderId="142" xfId="2" applyNumberFormat="1" applyFont="1" applyBorder="1" applyAlignment="1">
      <alignment horizontal="center" vertical="center" shrinkToFit="1"/>
    </xf>
    <xf numFmtId="38" fontId="61" fillId="0" borderId="99" xfId="2" applyNumberFormat="1" applyFont="1" applyBorder="1" applyAlignment="1">
      <alignment horizontal="center" vertical="center" shrinkToFit="1"/>
    </xf>
    <xf numFmtId="38" fontId="61" fillId="0" borderId="112" xfId="2" applyNumberFormat="1" applyFont="1" applyBorder="1" applyAlignment="1">
      <alignment horizontal="center" vertical="center" shrinkToFit="1"/>
    </xf>
    <xf numFmtId="38" fontId="61" fillId="0" borderId="237" xfId="2" applyNumberFormat="1" applyFont="1" applyBorder="1" applyAlignment="1">
      <alignment horizontal="center" vertical="center" shrinkToFit="1"/>
    </xf>
    <xf numFmtId="38" fontId="61" fillId="0" borderId="270" xfId="2" applyNumberFormat="1" applyFont="1" applyBorder="1" applyAlignment="1">
      <alignment horizontal="center" vertical="center" shrinkToFit="1"/>
    </xf>
    <xf numFmtId="38" fontId="61" fillId="0" borderId="271" xfId="2" applyNumberFormat="1" applyFont="1" applyBorder="1" applyAlignment="1">
      <alignment horizontal="center" vertical="center" shrinkToFit="1"/>
    </xf>
    <xf numFmtId="38" fontId="61" fillId="0" borderId="273" xfId="2" applyNumberFormat="1" applyFont="1" applyBorder="1" applyAlignment="1">
      <alignment horizontal="center" vertical="center" shrinkToFit="1"/>
    </xf>
    <xf numFmtId="38" fontId="61" fillId="0" borderId="135" xfId="2" applyFont="1" applyBorder="1" applyAlignment="1">
      <alignment horizontal="left" shrinkToFit="1"/>
    </xf>
    <xf numFmtId="38" fontId="61" fillId="0" borderId="89" xfId="2" applyFont="1" applyBorder="1" applyAlignment="1">
      <alignment horizontal="left" shrinkToFit="1"/>
    </xf>
    <xf numFmtId="0" fontId="26" fillId="5" borderId="216" xfId="0" applyFont="1" applyFill="1" applyBorder="1" applyAlignment="1">
      <alignment horizontal="center" vertical="center"/>
    </xf>
    <xf numFmtId="38" fontId="28" fillId="5" borderId="222" xfId="2" applyFont="1" applyFill="1" applyBorder="1" applyAlignment="1">
      <alignment horizontal="center" vertical="center" shrinkToFit="1"/>
    </xf>
    <xf numFmtId="38" fontId="28" fillId="5" borderId="223" xfId="2" applyFont="1" applyFill="1" applyBorder="1" applyAlignment="1">
      <alignment horizontal="center" vertical="center" shrinkToFit="1"/>
    </xf>
    <xf numFmtId="38" fontId="28" fillId="5" borderId="269" xfId="2" applyFont="1" applyFill="1" applyBorder="1" applyAlignment="1">
      <alignment horizontal="center" vertical="center" shrinkToFit="1"/>
    </xf>
    <xf numFmtId="196" fontId="28" fillId="5" borderId="221" xfId="0" applyNumberFormat="1" applyFont="1" applyFill="1" applyBorder="1" applyAlignment="1">
      <alignment horizontal="right" vertical="center"/>
    </xf>
    <xf numFmtId="182" fontId="28" fillId="5" borderId="265" xfId="0" applyNumberFormat="1" applyFont="1" applyFill="1" applyBorder="1" applyAlignment="1">
      <alignment horizontal="right" vertical="center"/>
    </xf>
    <xf numFmtId="38" fontId="26" fillId="0" borderId="132" xfId="2" applyFont="1" applyBorder="1" applyAlignment="1">
      <alignment horizontal="center" vertical="center" shrinkToFit="1"/>
    </xf>
    <xf numFmtId="38" fontId="26" fillId="0" borderId="42" xfId="2" applyFont="1" applyBorder="1" applyAlignment="1">
      <alignment horizontal="center" vertical="center" shrinkToFit="1"/>
    </xf>
    <xf numFmtId="38" fontId="26" fillId="0" borderId="199" xfId="2" applyFont="1" applyBorder="1" applyAlignment="1">
      <alignment horizontal="center" vertical="center" shrinkToFit="1"/>
    </xf>
    <xf numFmtId="38" fontId="26" fillId="0" borderId="270" xfId="2" applyFont="1" applyBorder="1" applyAlignment="1">
      <alignment horizontal="center" vertical="center" shrinkToFit="1"/>
    </xf>
    <xf numFmtId="38" fontId="26" fillId="0" borderId="271" xfId="2" applyFont="1" applyBorder="1" applyAlignment="1">
      <alignment horizontal="center" vertical="center" shrinkToFit="1"/>
    </xf>
    <xf numFmtId="38" fontId="26" fillId="0" borderId="273" xfId="2" applyFont="1" applyBorder="1" applyAlignment="1">
      <alignment horizontal="center" vertical="center" shrinkToFit="1"/>
    </xf>
    <xf numFmtId="38" fontId="26" fillId="0" borderId="140" xfId="2" applyFont="1" applyBorder="1" applyAlignment="1">
      <alignment horizontal="center" vertical="center" shrinkToFit="1"/>
    </xf>
    <xf numFmtId="38" fontId="26" fillId="0" borderId="141" xfId="2" applyFont="1" applyBorder="1" applyAlignment="1">
      <alignment horizontal="center" vertical="center" shrinkToFit="1"/>
    </xf>
    <xf numFmtId="38" fontId="26" fillId="0" borderId="173" xfId="2" applyFont="1" applyBorder="1" applyAlignment="1">
      <alignment horizontal="center" vertical="center" shrinkToFit="1"/>
    </xf>
    <xf numFmtId="38" fontId="61" fillId="0" borderId="272" xfId="2" applyNumberFormat="1" applyFont="1" applyBorder="1" applyAlignment="1">
      <alignment horizontal="center" vertical="center" shrinkToFit="1"/>
    </xf>
    <xf numFmtId="186" fontId="61" fillId="0" borderId="142" xfId="0" applyNumberFormat="1" applyFont="1" applyBorder="1" applyAlignment="1">
      <alignment horizontal="center" vertical="center" wrapText="1"/>
    </xf>
    <xf numFmtId="186" fontId="61" fillId="0" borderId="99" xfId="0" applyNumberFormat="1" applyFont="1" applyBorder="1" applyAlignment="1">
      <alignment horizontal="center" vertical="center" wrapText="1"/>
    </xf>
    <xf numFmtId="186" fontId="61" fillId="0" borderId="112" xfId="0" applyNumberFormat="1" applyFont="1" applyBorder="1" applyAlignment="1">
      <alignment horizontal="center" vertical="center" wrapText="1"/>
    </xf>
    <xf numFmtId="38" fontId="59" fillId="0" borderId="116" xfId="2" applyFont="1" applyBorder="1" applyAlignment="1">
      <alignment horizontal="right" vertical="center" shrinkToFit="1"/>
    </xf>
    <xf numFmtId="38" fontId="61" fillId="0" borderId="173" xfId="2" applyNumberFormat="1" applyFont="1" applyBorder="1" applyAlignment="1">
      <alignment horizontal="right" vertical="center" shrinkToFit="1"/>
    </xf>
    <xf numFmtId="38" fontId="26" fillId="0" borderId="162" xfId="2" applyFont="1" applyBorder="1" applyAlignment="1">
      <alignment horizontal="center" vertical="center" shrinkToFit="1"/>
    </xf>
    <xf numFmtId="38" fontId="26" fillId="0" borderId="163" xfId="2" applyFont="1" applyBorder="1" applyAlignment="1">
      <alignment horizontal="center" vertical="center" shrinkToFit="1"/>
    </xf>
    <xf numFmtId="38" fontId="26" fillId="0" borderId="268" xfId="2" applyFont="1" applyBorder="1" applyAlignment="1">
      <alignment horizontal="center" vertical="center" shrinkToFit="1"/>
    </xf>
    <xf numFmtId="38" fontId="61" fillId="0" borderId="235" xfId="2" applyNumberFormat="1" applyFont="1" applyBorder="1" applyAlignment="1">
      <alignment horizontal="center" vertical="center" shrinkToFit="1"/>
    </xf>
    <xf numFmtId="0" fontId="61" fillId="0" borderId="292" xfId="0" applyFont="1" applyBorder="1" applyAlignment="1">
      <alignment horizontal="center" vertical="center" wrapText="1"/>
    </xf>
    <xf numFmtId="0" fontId="0" fillId="0" borderId="123" xfId="0" applyBorder="1" applyAlignment="1">
      <alignment horizontal="center" vertical="center" wrapText="1"/>
    </xf>
    <xf numFmtId="0" fontId="0" fillId="0" borderId="226" xfId="0" applyBorder="1" applyAlignment="1">
      <alignment horizontal="center" vertical="center" wrapText="1"/>
    </xf>
    <xf numFmtId="0" fontId="61" fillId="0" borderId="290" xfId="0" applyFont="1" applyBorder="1" applyAlignment="1">
      <alignment horizontal="center" vertical="center" wrapText="1"/>
    </xf>
    <xf numFmtId="0" fontId="0" fillId="0" borderId="124" xfId="0" applyBorder="1" applyAlignment="1">
      <alignment horizontal="center" vertical="center" wrapText="1"/>
    </xf>
    <xf numFmtId="0" fontId="0" fillId="0" borderId="264" xfId="0" applyBorder="1" applyAlignment="1">
      <alignment horizontal="center" vertical="center" wrapText="1"/>
    </xf>
    <xf numFmtId="0" fontId="61" fillId="0" borderId="291" xfId="0" applyFont="1" applyBorder="1" applyAlignment="1">
      <alignment horizontal="center" vertical="center" wrapText="1"/>
    </xf>
    <xf numFmtId="0" fontId="0" fillId="0" borderId="141" xfId="0" applyBorder="1" applyAlignment="1">
      <alignment horizontal="center" vertical="center" wrapText="1"/>
    </xf>
    <xf numFmtId="0" fontId="0" fillId="0" borderId="173" xfId="0" applyBorder="1" applyAlignment="1">
      <alignment horizontal="center" vertical="center" wrapText="1"/>
    </xf>
    <xf numFmtId="0" fontId="59" fillId="0" borderId="110" xfId="0" applyFont="1" applyBorder="1" applyAlignment="1">
      <alignment horizontal="center" vertical="center" shrinkToFit="1"/>
    </xf>
    <xf numFmtId="0" fontId="59" fillId="0" borderId="234" xfId="0" applyFont="1" applyBorder="1" applyAlignment="1">
      <alignment horizontal="center" vertical="center" shrinkToFit="1"/>
    </xf>
    <xf numFmtId="0" fontId="5" fillId="0" borderId="220" xfId="5" applyFont="1" applyFill="1" applyBorder="1" applyAlignment="1">
      <alignment horizontal="center" vertical="center"/>
    </xf>
    <xf numFmtId="0" fontId="5" fillId="0" borderId="215" xfId="5" applyFont="1" applyFill="1" applyBorder="1" applyAlignment="1">
      <alignment horizontal="center" vertical="center"/>
    </xf>
    <xf numFmtId="0" fontId="5" fillId="0" borderId="216" xfId="5" applyFont="1" applyFill="1" applyBorder="1" applyAlignment="1">
      <alignment horizontal="center" vertical="center"/>
    </xf>
    <xf numFmtId="0" fontId="34" fillId="0" borderId="132" xfId="5" applyFont="1" applyFill="1" applyBorder="1" applyAlignment="1">
      <alignment horizontal="center" vertical="center" wrapText="1"/>
    </xf>
    <xf numFmtId="0" fontId="34" fillId="0" borderId="137" xfId="5" applyFont="1" applyFill="1" applyBorder="1" applyAlignment="1">
      <alignment horizontal="center" vertical="center" wrapText="1"/>
    </xf>
    <xf numFmtId="0" fontId="34" fillId="0" borderId="135" xfId="5" applyFont="1" applyFill="1" applyBorder="1" applyAlignment="1">
      <alignment horizontal="center" vertical="center" wrapText="1"/>
    </xf>
    <xf numFmtId="0" fontId="34" fillId="0" borderId="42" xfId="5" applyFont="1" applyFill="1" applyBorder="1" applyAlignment="1">
      <alignment horizontal="center" vertical="center" wrapText="1"/>
    </xf>
    <xf numFmtId="0" fontId="34" fillId="0" borderId="0" xfId="5" applyFont="1" applyFill="1" applyBorder="1" applyAlignment="1">
      <alignment horizontal="center" vertical="center" wrapText="1"/>
    </xf>
    <xf numFmtId="0" fontId="34" fillId="0" borderId="89" xfId="5" applyFont="1" applyFill="1" applyBorder="1" applyAlignment="1">
      <alignment horizontal="center" vertical="center" wrapText="1"/>
    </xf>
    <xf numFmtId="0" fontId="34" fillId="0" borderId="18" xfId="5" applyFont="1" applyFill="1" applyBorder="1" applyAlignment="1">
      <alignment horizontal="center" vertical="center" wrapText="1"/>
    </xf>
    <xf numFmtId="0" fontId="34" fillId="0" borderId="24" xfId="5" applyFont="1" applyFill="1" applyBorder="1" applyAlignment="1">
      <alignment horizontal="center" vertical="center" wrapText="1"/>
    </xf>
    <xf numFmtId="0" fontId="34" fillId="0" borderId="122" xfId="5" applyFont="1" applyFill="1" applyBorder="1" applyAlignment="1">
      <alignment horizontal="center" vertical="center" wrapText="1"/>
    </xf>
    <xf numFmtId="192" fontId="6" fillId="0" borderId="132" xfId="5" applyNumberFormat="1" applyFont="1" applyFill="1" applyBorder="1" applyAlignment="1">
      <alignment horizontal="center" vertical="center" wrapText="1" shrinkToFit="1"/>
    </xf>
    <xf numFmtId="192" fontId="6" fillId="0" borderId="137" xfId="5" applyNumberFormat="1" applyFont="1" applyFill="1" applyBorder="1" applyAlignment="1">
      <alignment horizontal="center" vertical="center" wrapText="1" shrinkToFit="1"/>
    </xf>
    <xf numFmtId="192" fontId="6" fillId="0" borderId="135" xfId="5" applyNumberFormat="1" applyFont="1" applyFill="1" applyBorder="1" applyAlignment="1">
      <alignment horizontal="center" vertical="center" wrapText="1" shrinkToFit="1"/>
    </xf>
    <xf numFmtId="192" fontId="6" fillId="0" borderId="42" xfId="5" applyNumberFormat="1" applyFont="1" applyFill="1" applyBorder="1" applyAlignment="1">
      <alignment horizontal="center" vertical="center" wrapText="1" shrinkToFit="1"/>
    </xf>
    <xf numFmtId="192" fontId="6" fillId="0" borderId="0" xfId="5" applyNumberFormat="1" applyFont="1" applyFill="1" applyBorder="1" applyAlignment="1">
      <alignment horizontal="center" vertical="center" wrapText="1" shrinkToFit="1"/>
    </xf>
    <xf numFmtId="192" fontId="6" fillId="0" borderId="89" xfId="5" applyNumberFormat="1" applyFont="1" applyFill="1" applyBorder="1" applyAlignment="1">
      <alignment horizontal="center" vertical="center" wrapText="1" shrinkToFit="1"/>
    </xf>
    <xf numFmtId="192" fontId="6" fillId="0" borderId="199" xfId="5" applyNumberFormat="1" applyFont="1" applyFill="1" applyBorder="1" applyAlignment="1">
      <alignment horizontal="center" vertical="center" wrapText="1" shrinkToFit="1"/>
    </xf>
    <xf numFmtId="192" fontId="6" fillId="0" borderId="7" xfId="5" applyNumberFormat="1" applyFont="1" applyFill="1" applyBorder="1" applyAlignment="1">
      <alignment horizontal="center" vertical="center" wrapText="1" shrinkToFit="1"/>
    </xf>
    <xf numFmtId="192" fontId="6" fillId="0" borderId="183" xfId="5" applyNumberFormat="1" applyFont="1" applyFill="1" applyBorder="1" applyAlignment="1">
      <alignment horizontal="center" vertical="center" wrapText="1" shrinkToFit="1"/>
    </xf>
    <xf numFmtId="0" fontId="6" fillId="0" borderId="132" xfId="5" applyFont="1" applyFill="1" applyBorder="1" applyAlignment="1">
      <alignment horizontal="center" vertical="center" wrapText="1"/>
    </xf>
    <xf numFmtId="0" fontId="6" fillId="0" borderId="137" xfId="5" applyFont="1" applyFill="1" applyBorder="1" applyAlignment="1">
      <alignment horizontal="center" vertical="center" wrapText="1"/>
    </xf>
    <xf numFmtId="0" fontId="6" fillId="0" borderId="135" xfId="5" applyFont="1" applyFill="1" applyBorder="1" applyAlignment="1">
      <alignment horizontal="center" vertical="center" wrapText="1"/>
    </xf>
    <xf numFmtId="0" fontId="6" fillId="0" borderId="42" xfId="5" applyFont="1" applyFill="1" applyBorder="1" applyAlignment="1">
      <alignment horizontal="center" vertical="center" wrapText="1"/>
    </xf>
    <xf numFmtId="0" fontId="6" fillId="0" borderId="0" xfId="5" applyFont="1" applyFill="1" applyBorder="1" applyAlignment="1">
      <alignment horizontal="center" vertical="center" wrapText="1"/>
    </xf>
    <xf numFmtId="0" fontId="6" fillId="0" borderId="89" xfId="5" applyFont="1" applyFill="1" applyBorder="1" applyAlignment="1">
      <alignment horizontal="center" vertical="center" wrapText="1"/>
    </xf>
    <xf numFmtId="0" fontId="6" fillId="0" borderId="199" xfId="5" applyFont="1" applyFill="1" applyBorder="1" applyAlignment="1">
      <alignment horizontal="center" vertical="center" wrapText="1"/>
    </xf>
    <xf numFmtId="0" fontId="6" fillId="0" borderId="7" xfId="5" applyFont="1" applyFill="1" applyBorder="1" applyAlignment="1">
      <alignment horizontal="center" vertical="center" wrapText="1"/>
    </xf>
    <xf numFmtId="0" fontId="6" fillId="0" borderId="183" xfId="5" applyFont="1" applyFill="1" applyBorder="1" applyAlignment="1">
      <alignment horizontal="center" vertical="center" wrapText="1"/>
    </xf>
    <xf numFmtId="0" fontId="5" fillId="0" borderId="132" xfId="5" applyFont="1" applyFill="1" applyBorder="1" applyAlignment="1">
      <alignment horizontal="center" vertical="center"/>
    </xf>
    <xf numFmtId="0" fontId="5" fillId="0" borderId="137" xfId="5" applyFont="1" applyFill="1" applyBorder="1" applyAlignment="1">
      <alignment horizontal="center" vertical="center"/>
    </xf>
    <xf numFmtId="0" fontId="5" fillId="0" borderId="175" xfId="5" applyFont="1" applyFill="1" applyBorder="1" applyAlignment="1">
      <alignment horizontal="center" vertical="center"/>
    </xf>
    <xf numFmtId="0" fontId="5" fillId="0" borderId="42" xfId="5" applyFont="1" applyFill="1" applyBorder="1" applyAlignment="1">
      <alignment horizontal="center" vertical="center"/>
    </xf>
    <xf numFmtId="0" fontId="5" fillId="0" borderId="0" xfId="5" applyFont="1" applyFill="1" applyBorder="1" applyAlignment="1">
      <alignment horizontal="center" vertical="center"/>
    </xf>
    <xf numFmtId="0" fontId="5" fillId="0" borderId="92" xfId="5" applyFont="1" applyFill="1" applyBorder="1" applyAlignment="1">
      <alignment horizontal="center" vertical="center"/>
    </xf>
    <xf numFmtId="0" fontId="5" fillId="0" borderId="199" xfId="5" applyFont="1" applyFill="1" applyBorder="1" applyAlignment="1">
      <alignment horizontal="center" vertical="center"/>
    </xf>
    <xf numFmtId="0" fontId="5" fillId="0" borderId="7" xfId="5" applyFont="1" applyFill="1" applyBorder="1" applyAlignment="1">
      <alignment horizontal="center" vertical="center"/>
    </xf>
    <xf numFmtId="0" fontId="5" fillId="0" borderId="174" xfId="5" applyFont="1" applyFill="1" applyBorder="1" applyAlignment="1">
      <alignment horizontal="center" vertical="center"/>
    </xf>
    <xf numFmtId="0" fontId="5" fillId="0" borderId="222" xfId="5" applyFont="1" applyFill="1" applyBorder="1" applyAlignment="1">
      <alignment horizontal="center" vertical="center"/>
    </xf>
    <xf numFmtId="0" fontId="5" fillId="0" borderId="223" xfId="5" applyFont="1" applyFill="1" applyBorder="1" applyAlignment="1">
      <alignment horizontal="center" vertical="center"/>
    </xf>
    <xf numFmtId="0" fontId="5" fillId="0" borderId="224" xfId="5" applyFont="1" applyFill="1" applyBorder="1" applyAlignment="1">
      <alignment horizontal="center" vertical="center"/>
    </xf>
    <xf numFmtId="0" fontId="5" fillId="0" borderId="213" xfId="5" applyFont="1" applyFill="1" applyBorder="1" applyAlignment="1">
      <alignment horizontal="center" vertical="center"/>
    </xf>
    <xf numFmtId="0" fontId="5" fillId="0" borderId="212" xfId="5" applyFont="1" applyFill="1" applyBorder="1" applyAlignment="1">
      <alignment horizontal="center" vertical="center"/>
    </xf>
    <xf numFmtId="0" fontId="5" fillId="0" borderId="214" xfId="5" applyFont="1" applyFill="1" applyBorder="1" applyAlignment="1">
      <alignment horizontal="center" vertical="center"/>
    </xf>
    <xf numFmtId="181" fontId="5" fillId="0" borderId="160" xfId="5" applyNumberFormat="1" applyFont="1" applyFill="1" applyBorder="1" applyAlignment="1">
      <alignment horizontal="center" vertical="center"/>
    </xf>
    <xf numFmtId="181" fontId="5" fillId="0" borderId="137" xfId="5" applyNumberFormat="1" applyFont="1" applyFill="1" applyBorder="1" applyAlignment="1">
      <alignment horizontal="center" vertical="center"/>
    </xf>
    <xf numFmtId="181" fontId="5" fillId="0" borderId="135" xfId="5" applyNumberFormat="1" applyFont="1" applyFill="1" applyBorder="1" applyAlignment="1">
      <alignment horizontal="center" vertical="center"/>
    </xf>
    <xf numFmtId="181" fontId="5" fillId="0" borderId="30" xfId="5" applyNumberFormat="1" applyFont="1" applyFill="1" applyBorder="1" applyAlignment="1">
      <alignment horizontal="center" vertical="center"/>
    </xf>
    <xf numFmtId="181" fontId="5" fillId="0" borderId="0" xfId="5" applyNumberFormat="1" applyFont="1" applyFill="1" applyBorder="1" applyAlignment="1">
      <alignment horizontal="center" vertical="center"/>
    </xf>
    <xf numFmtId="181" fontId="5" fillId="0" borderId="89" xfId="5" applyNumberFormat="1" applyFont="1" applyFill="1" applyBorder="1" applyAlignment="1">
      <alignment horizontal="center" vertical="center"/>
    </xf>
    <xf numFmtId="181" fontId="5" fillId="0" borderId="126" xfId="5" applyNumberFormat="1" applyFont="1" applyFill="1" applyBorder="1" applyAlignment="1">
      <alignment horizontal="center" vertical="center"/>
    </xf>
    <xf numFmtId="181" fontId="5" fillId="0" borderId="7" xfId="5" applyNumberFormat="1" applyFont="1" applyFill="1" applyBorder="1" applyAlignment="1">
      <alignment horizontal="center" vertical="center"/>
    </xf>
    <xf numFmtId="181" fontId="5" fillId="0" borderId="183" xfId="5" applyNumberFormat="1" applyFont="1" applyFill="1" applyBorder="1" applyAlignment="1">
      <alignment horizontal="center" vertical="center"/>
    </xf>
    <xf numFmtId="0" fontId="5" fillId="0" borderId="218" xfId="5" applyFont="1" applyFill="1" applyBorder="1" applyAlignment="1">
      <alignment horizontal="center" vertical="center"/>
    </xf>
    <xf numFmtId="0" fontId="5" fillId="0" borderId="219" xfId="5" applyFont="1" applyFill="1" applyBorder="1" applyAlignment="1">
      <alignment horizontal="center" vertical="center"/>
    </xf>
    <xf numFmtId="0" fontId="6" fillId="0" borderId="160" xfId="5" applyFont="1" applyFill="1" applyBorder="1" applyAlignment="1">
      <alignment horizontal="left" vertical="center" wrapText="1"/>
    </xf>
    <xf numFmtId="0" fontId="6" fillId="0" borderId="137" xfId="5" applyFont="1" applyFill="1" applyBorder="1" applyAlignment="1">
      <alignment horizontal="left" vertical="center" wrapText="1"/>
    </xf>
    <xf numFmtId="0" fontId="6" fillId="0" borderId="135" xfId="5" applyFont="1" applyFill="1" applyBorder="1" applyAlignment="1">
      <alignment horizontal="left" vertical="center" wrapText="1"/>
    </xf>
    <xf numFmtId="0" fontId="6" fillId="0" borderId="30" xfId="5" applyFont="1" applyFill="1" applyBorder="1" applyAlignment="1">
      <alignment horizontal="left" vertical="center" wrapText="1"/>
    </xf>
    <xf numFmtId="0" fontId="6" fillId="0" borderId="0" xfId="5" applyFont="1" applyFill="1" applyBorder="1" applyAlignment="1">
      <alignment horizontal="left" vertical="center" wrapText="1"/>
    </xf>
    <xf numFmtId="0" fontId="6" fillId="0" borderId="89" xfId="5" applyFont="1" applyFill="1" applyBorder="1" applyAlignment="1">
      <alignment horizontal="left" vertical="center" wrapText="1"/>
    </xf>
    <xf numFmtId="0" fontId="6" fillId="0" borderId="126" xfId="5" applyFont="1" applyFill="1" applyBorder="1" applyAlignment="1">
      <alignment horizontal="left" vertical="center" wrapText="1"/>
    </xf>
    <xf numFmtId="0" fontId="6" fillId="0" borderId="7" xfId="5" applyFont="1" applyFill="1" applyBorder="1" applyAlignment="1">
      <alignment horizontal="left" vertical="center" wrapText="1"/>
    </xf>
    <xf numFmtId="0" fontId="6" fillId="0" borderId="183" xfId="5" applyFont="1" applyFill="1" applyBorder="1" applyAlignment="1">
      <alignment horizontal="left" vertical="center" wrapText="1"/>
    </xf>
    <xf numFmtId="0" fontId="73" fillId="0" borderId="132" xfId="5" applyFont="1" applyFill="1" applyBorder="1" applyAlignment="1">
      <alignment horizontal="left" vertical="center" wrapText="1"/>
    </xf>
    <xf numFmtId="0" fontId="73" fillId="0" borderId="137" xfId="5" applyFont="1" applyFill="1" applyBorder="1" applyAlignment="1">
      <alignment horizontal="left" vertical="center" wrapText="1"/>
    </xf>
    <xf numFmtId="0" fontId="73" fillId="0" borderId="135" xfId="5" applyFont="1" applyFill="1" applyBorder="1" applyAlignment="1">
      <alignment horizontal="left" vertical="center" wrapText="1"/>
    </xf>
    <xf numFmtId="0" fontId="73" fillId="0" borderId="42" xfId="5" applyFont="1" applyFill="1" applyBorder="1" applyAlignment="1">
      <alignment horizontal="left" vertical="center" wrapText="1"/>
    </xf>
    <xf numFmtId="0" fontId="73" fillId="0" borderId="0" xfId="5" applyFont="1" applyFill="1" applyBorder="1" applyAlignment="1">
      <alignment horizontal="left" vertical="center" wrapText="1"/>
    </xf>
    <xf numFmtId="0" fontId="73" fillId="0" borderId="89" xfId="5" applyFont="1" applyFill="1" applyBorder="1" applyAlignment="1">
      <alignment horizontal="left" vertical="center" wrapText="1"/>
    </xf>
    <xf numFmtId="0" fontId="73" fillId="0" borderId="199" xfId="5" applyFont="1" applyFill="1" applyBorder="1" applyAlignment="1">
      <alignment horizontal="left" vertical="center" wrapText="1"/>
    </xf>
    <xf numFmtId="0" fontId="73" fillId="0" borderId="7" xfId="5" applyFont="1" applyFill="1" applyBorder="1" applyAlignment="1">
      <alignment horizontal="left" vertical="center" wrapText="1"/>
    </xf>
    <xf numFmtId="0" fontId="73" fillId="0" borderId="183" xfId="5" applyFont="1" applyFill="1" applyBorder="1" applyAlignment="1">
      <alignment horizontal="left" vertical="center" wrapText="1"/>
    </xf>
    <xf numFmtId="0" fontId="5" fillId="0" borderId="160" xfId="5" applyFont="1" applyFill="1" applyBorder="1" applyAlignment="1">
      <alignment horizontal="center" vertical="center"/>
    </xf>
    <xf numFmtId="0" fontId="5" fillId="0" borderId="30" xfId="5" applyFont="1" applyFill="1" applyBorder="1" applyAlignment="1">
      <alignment horizontal="center" vertical="center"/>
    </xf>
    <xf numFmtId="0" fontId="5" fillId="0" borderId="126" xfId="5" applyFont="1" applyFill="1" applyBorder="1" applyAlignment="1">
      <alignment horizontal="center" vertical="center"/>
    </xf>
    <xf numFmtId="0" fontId="5" fillId="0" borderId="135" xfId="5" applyFont="1" applyFill="1" applyBorder="1" applyAlignment="1">
      <alignment horizontal="center" vertical="center"/>
    </xf>
    <xf numFmtId="0" fontId="5" fillId="0" borderId="89" xfId="5" applyFont="1" applyFill="1" applyBorder="1" applyAlignment="1">
      <alignment horizontal="center" vertical="center"/>
    </xf>
    <xf numFmtId="0" fontId="5" fillId="0" borderId="183" xfId="5" applyFont="1" applyFill="1" applyBorder="1" applyAlignment="1">
      <alignment horizontal="center" vertical="center"/>
    </xf>
    <xf numFmtId="0" fontId="6" fillId="0" borderId="132" xfId="5" applyFont="1" applyFill="1" applyBorder="1" applyAlignment="1">
      <alignment horizontal="center" vertical="center"/>
    </xf>
    <xf numFmtId="0" fontId="6" fillId="0" borderId="137" xfId="5" applyFont="1" applyFill="1" applyBorder="1" applyAlignment="1">
      <alignment horizontal="center" vertical="center"/>
    </xf>
    <xf numFmtId="0" fontId="6" fillId="0" borderId="135" xfId="5" applyFont="1" applyFill="1" applyBorder="1" applyAlignment="1">
      <alignment horizontal="center" vertical="center"/>
    </xf>
    <xf numFmtId="0" fontId="6" fillId="0" borderId="42"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89" xfId="5" applyFont="1" applyFill="1" applyBorder="1" applyAlignment="1">
      <alignment horizontal="center" vertical="center"/>
    </xf>
    <xf numFmtId="0" fontId="6" fillId="0" borderId="175" xfId="5" applyFont="1" applyFill="1" applyBorder="1" applyAlignment="1">
      <alignment horizontal="center" vertical="center"/>
    </xf>
    <xf numFmtId="0" fontId="6" fillId="0" borderId="92" xfId="5" applyFont="1" applyFill="1" applyBorder="1" applyAlignment="1">
      <alignment horizontal="center" vertical="center"/>
    </xf>
    <xf numFmtId="191" fontId="6" fillId="0" borderId="18" xfId="5" applyNumberFormat="1" applyFont="1" applyFill="1" applyBorder="1" applyAlignment="1">
      <alignment horizontal="center" vertical="top" shrinkToFit="1"/>
    </xf>
    <xf numFmtId="0" fontId="6" fillId="0" borderId="24" xfId="5" applyFont="1" applyFill="1" applyBorder="1" applyAlignment="1">
      <alignment horizontal="center" vertical="top" shrinkToFit="1"/>
    </xf>
    <xf numFmtId="0" fontId="6" fillId="0" borderId="122" xfId="5" applyFont="1" applyFill="1" applyBorder="1" applyAlignment="1">
      <alignment horizontal="center" vertical="top" shrinkToFit="1"/>
    </xf>
    <xf numFmtId="0" fontId="6" fillId="0" borderId="18" xfId="5" applyFont="1" applyFill="1" applyBorder="1" applyAlignment="1">
      <alignment horizontal="center" vertical="top" shrinkToFit="1"/>
    </xf>
    <xf numFmtId="0" fontId="33" fillId="0" borderId="132" xfId="5" applyFont="1" applyFill="1" applyBorder="1" applyAlignment="1">
      <alignment horizontal="center" vertical="center" wrapText="1"/>
    </xf>
    <xf numFmtId="0" fontId="33" fillId="0" borderId="137" xfId="5" applyFont="1" applyFill="1" applyBorder="1" applyAlignment="1">
      <alignment horizontal="center" vertical="center" wrapText="1"/>
    </xf>
    <xf numFmtId="0" fontId="33" fillId="0" borderId="135" xfId="5" applyFont="1" applyFill="1" applyBorder="1" applyAlignment="1">
      <alignment horizontal="center" vertical="center" wrapText="1"/>
    </xf>
    <xf numFmtId="0" fontId="33" fillId="0" borderId="42" xfId="5" applyFont="1" applyFill="1" applyBorder="1" applyAlignment="1">
      <alignment horizontal="center" vertical="center" wrapText="1"/>
    </xf>
    <xf numFmtId="0" fontId="33" fillId="0" borderId="0" xfId="5" applyFont="1" applyFill="1" applyBorder="1" applyAlignment="1">
      <alignment horizontal="center" vertical="center" wrapText="1"/>
    </xf>
    <xf numFmtId="0" fontId="33" fillId="0" borderId="89" xfId="5" applyFont="1" applyFill="1" applyBorder="1" applyAlignment="1">
      <alignment horizontal="center" vertical="center" wrapText="1"/>
    </xf>
    <xf numFmtId="0" fontId="33" fillId="0" borderId="199" xfId="5" applyFont="1" applyFill="1" applyBorder="1" applyAlignment="1">
      <alignment horizontal="center" vertical="center" wrapText="1"/>
    </xf>
    <xf numFmtId="0" fontId="33" fillId="0" borderId="7" xfId="5" applyFont="1" applyFill="1" applyBorder="1" applyAlignment="1">
      <alignment horizontal="center" vertical="center" wrapText="1"/>
    </xf>
    <xf numFmtId="0" fontId="33" fillId="0" borderId="183" xfId="5" applyFont="1" applyFill="1" applyBorder="1" applyAlignment="1">
      <alignment horizontal="center" vertical="center" wrapText="1"/>
    </xf>
    <xf numFmtId="186" fontId="5" fillId="0" borderId="132" xfId="5" applyNumberFormat="1" applyFont="1" applyFill="1" applyBorder="1" applyAlignment="1">
      <alignment horizontal="center" vertical="center" shrinkToFit="1"/>
    </xf>
    <xf numFmtId="186" fontId="5" fillId="0" borderId="137" xfId="5" applyNumberFormat="1" applyFont="1" applyFill="1" applyBorder="1" applyAlignment="1">
      <alignment horizontal="center" vertical="center" shrinkToFit="1"/>
    </xf>
    <xf numFmtId="186" fontId="5" fillId="0" borderId="135" xfId="5" applyNumberFormat="1" applyFont="1" applyFill="1" applyBorder="1" applyAlignment="1">
      <alignment horizontal="center" vertical="center" shrinkToFit="1"/>
    </xf>
    <xf numFmtId="186" fontId="5" fillId="0" borderId="42" xfId="5" applyNumberFormat="1" applyFont="1" applyFill="1" applyBorder="1" applyAlignment="1">
      <alignment horizontal="center" vertical="center" shrinkToFit="1"/>
    </xf>
    <xf numFmtId="186" fontId="5" fillId="0" borderId="0" xfId="5" applyNumberFormat="1" applyFont="1" applyFill="1" applyBorder="1" applyAlignment="1">
      <alignment horizontal="center" vertical="center" shrinkToFit="1"/>
    </xf>
    <xf numFmtId="186" fontId="5" fillId="0" borderId="89" xfId="5" applyNumberFormat="1" applyFont="1" applyFill="1" applyBorder="1" applyAlignment="1">
      <alignment horizontal="center" vertical="center" shrinkToFit="1"/>
    </xf>
    <xf numFmtId="0" fontId="34" fillId="0" borderId="132" xfId="5" applyFont="1" applyFill="1" applyBorder="1" applyAlignment="1">
      <alignment horizontal="center" vertical="center"/>
    </xf>
    <xf numFmtId="0" fontId="34" fillId="0" borderId="137" xfId="5" applyFont="1" applyFill="1" applyBorder="1" applyAlignment="1">
      <alignment horizontal="center" vertical="center"/>
    </xf>
    <xf numFmtId="0" fontId="34" fillId="0" borderId="175" xfId="5" applyFont="1" applyFill="1" applyBorder="1" applyAlignment="1">
      <alignment horizontal="center" vertical="center"/>
    </xf>
    <xf numFmtId="0" fontId="34" fillId="0" borderId="42" xfId="5" applyFont="1" applyFill="1" applyBorder="1" applyAlignment="1">
      <alignment horizontal="center" vertical="center"/>
    </xf>
    <xf numFmtId="0" fontId="34" fillId="0" borderId="0" xfId="5" applyFont="1" applyFill="1" applyBorder="1" applyAlignment="1">
      <alignment horizontal="center" vertical="center"/>
    </xf>
    <xf numFmtId="0" fontId="34" fillId="0" borderId="92" xfId="5" applyFont="1" applyFill="1" applyBorder="1" applyAlignment="1">
      <alignment horizontal="center" vertical="center"/>
    </xf>
    <xf numFmtId="0" fontId="5" fillId="0" borderId="0" xfId="6" applyFont="1" applyFill="1" applyAlignment="1">
      <alignment horizontal="left" vertical="center"/>
    </xf>
    <xf numFmtId="0" fontId="31" fillId="0" borderId="0" xfId="6" applyFont="1" applyFill="1" applyAlignment="1">
      <alignment horizontal="center" vertical="center"/>
    </xf>
    <xf numFmtId="0" fontId="5" fillId="0" borderId="50" xfId="6" applyFont="1" applyFill="1" applyBorder="1" applyAlignment="1">
      <alignment horizontal="left" vertical="center"/>
    </xf>
    <xf numFmtId="0" fontId="5" fillId="0" borderId="15" xfId="6" applyFont="1" applyFill="1" applyBorder="1" applyAlignment="1">
      <alignment horizontal="left" vertical="center"/>
    </xf>
    <xf numFmtId="0" fontId="5" fillId="0" borderId="17" xfId="6" applyFont="1" applyFill="1" applyBorder="1" applyAlignment="1">
      <alignment horizontal="left" vertical="center"/>
    </xf>
    <xf numFmtId="0" fontId="5" fillId="0" borderId="50" xfId="6" applyFont="1" applyFill="1" applyBorder="1" applyAlignment="1">
      <alignment horizontal="left" vertical="center" shrinkToFit="1"/>
    </xf>
    <xf numFmtId="0" fontId="5" fillId="0" borderId="15" xfId="6" applyFont="1" applyFill="1" applyBorder="1" applyAlignment="1">
      <alignment horizontal="left" vertical="center" shrinkToFit="1"/>
    </xf>
    <xf numFmtId="0" fontId="5" fillId="0" borderId="17" xfId="6" applyFont="1" applyFill="1" applyBorder="1" applyAlignment="1">
      <alignment horizontal="left" vertical="center" shrinkToFit="1"/>
    </xf>
    <xf numFmtId="0" fontId="46" fillId="0" borderId="0" xfId="6" applyFont="1" applyFill="1" applyBorder="1" applyAlignment="1">
      <alignment horizontal="right" vertical="center"/>
    </xf>
    <xf numFmtId="0" fontId="5" fillId="0" borderId="50" xfId="6" applyFont="1" applyFill="1" applyBorder="1" applyAlignment="1">
      <alignment horizontal="left" vertical="center" wrapText="1" shrinkToFit="1"/>
    </xf>
    <xf numFmtId="0" fontId="5" fillId="0" borderId="132" xfId="6" applyFont="1" applyFill="1" applyBorder="1" applyAlignment="1">
      <alignment horizontal="center" vertical="center"/>
    </xf>
    <xf numFmtId="0" fontId="5" fillId="0" borderId="137" xfId="6" applyFont="1" applyFill="1" applyBorder="1" applyAlignment="1">
      <alignment horizontal="center" vertical="center"/>
    </xf>
    <xf numFmtId="0" fontId="6" fillId="0" borderId="137" xfId="6" applyFont="1" applyFill="1" applyBorder="1" applyAlignment="1">
      <alignment horizontal="left" vertical="center"/>
    </xf>
    <xf numFmtId="0" fontId="5" fillId="0" borderId="132" xfId="6" applyFont="1" applyFill="1" applyBorder="1" applyAlignment="1">
      <alignment horizontal="left" vertical="center" wrapText="1"/>
    </xf>
    <xf numFmtId="0" fontId="5" fillId="0" borderId="137" xfId="6" applyFont="1" applyFill="1" applyBorder="1" applyAlignment="1">
      <alignment horizontal="left" vertical="center" wrapText="1"/>
    </xf>
    <xf numFmtId="0" fontId="5" fillId="0" borderId="42" xfId="6" applyFont="1" applyFill="1" applyBorder="1" applyAlignment="1">
      <alignment horizontal="left" vertical="center" wrapText="1"/>
    </xf>
    <xf numFmtId="0" fontId="5" fillId="0" borderId="0" xfId="6" applyFont="1" applyFill="1" applyBorder="1" applyAlignment="1">
      <alignment horizontal="left" vertical="center" wrapText="1"/>
    </xf>
    <xf numFmtId="0" fontId="5" fillId="0" borderId="18" xfId="6" applyFont="1" applyFill="1" applyBorder="1" applyAlignment="1">
      <alignment horizontal="left" vertical="center" wrapText="1"/>
    </xf>
    <xf numFmtId="0" fontId="5" fillId="0" borderId="24" xfId="6" applyFont="1" applyFill="1" applyBorder="1" applyAlignment="1">
      <alignment horizontal="left" vertical="center" wrapText="1"/>
    </xf>
    <xf numFmtId="0" fontId="5" fillId="0" borderId="135" xfId="6" applyFont="1" applyFill="1" applyBorder="1" applyAlignment="1">
      <alignment horizontal="center" vertical="center"/>
    </xf>
    <xf numFmtId="0" fontId="5" fillId="0" borderId="42" xfId="6" applyFont="1" applyFill="1" applyBorder="1" applyAlignment="1">
      <alignment horizontal="center" vertical="center"/>
    </xf>
    <xf numFmtId="0" fontId="5" fillId="0" borderId="89" xfId="6" applyFont="1" applyFill="1" applyBorder="1" applyAlignment="1">
      <alignment horizontal="center" vertical="center"/>
    </xf>
    <xf numFmtId="0" fontId="5" fillId="0" borderId="18" xfId="6" applyFont="1" applyFill="1" applyBorder="1" applyAlignment="1">
      <alignment horizontal="center" vertical="center"/>
    </xf>
    <xf numFmtId="0" fontId="5" fillId="0" borderId="122" xfId="6" applyFont="1" applyFill="1" applyBorder="1" applyAlignment="1">
      <alignment horizontal="center" vertical="center"/>
    </xf>
    <xf numFmtId="0" fontId="5" fillId="0" borderId="0" xfId="6" applyFont="1" applyFill="1" applyBorder="1" applyAlignment="1">
      <alignment horizontal="center" vertical="center"/>
    </xf>
    <xf numFmtId="0" fontId="5" fillId="0" borderId="24" xfId="6" applyFont="1" applyFill="1" applyBorder="1" applyAlignment="1">
      <alignment horizontal="center" vertical="center"/>
    </xf>
    <xf numFmtId="0" fontId="5" fillId="0" borderId="135" xfId="6" applyFont="1" applyFill="1" applyBorder="1" applyAlignment="1">
      <alignment horizontal="left" vertical="center" wrapText="1"/>
    </xf>
    <xf numFmtId="0" fontId="5" fillId="0" borderId="89" xfId="6" applyFont="1" applyFill="1" applyBorder="1" applyAlignment="1">
      <alignment horizontal="left" vertical="center" wrapText="1"/>
    </xf>
    <xf numFmtId="0" fontId="5" fillId="0" borderId="122" xfId="6" applyFont="1" applyFill="1" applyBorder="1" applyAlignment="1">
      <alignment horizontal="left" vertical="center" wrapText="1"/>
    </xf>
    <xf numFmtId="38" fontId="5" fillId="0" borderId="137" xfId="8" applyFont="1" applyFill="1" applyBorder="1" applyAlignment="1">
      <alignment horizontal="right" vertical="center"/>
    </xf>
    <xf numFmtId="38" fontId="5" fillId="0" borderId="135" xfId="8" applyFont="1" applyFill="1" applyBorder="1" applyAlignment="1">
      <alignment horizontal="right" vertical="center"/>
    </xf>
    <xf numFmtId="38" fontId="5" fillId="0" borderId="0" xfId="8" applyFont="1" applyFill="1" applyBorder="1" applyAlignment="1">
      <alignment horizontal="right" vertical="center"/>
    </xf>
    <xf numFmtId="38" fontId="5" fillId="0" borderId="89" xfId="8" applyFont="1" applyFill="1" applyBorder="1" applyAlignment="1">
      <alignment horizontal="right" vertical="center"/>
    </xf>
    <xf numFmtId="38" fontId="5" fillId="0" borderId="24" xfId="8" applyFont="1" applyFill="1" applyBorder="1" applyAlignment="1">
      <alignment horizontal="right" vertical="center"/>
    </xf>
    <xf numFmtId="38" fontId="5" fillId="0" borderId="122" xfId="8" applyFont="1" applyFill="1" applyBorder="1" applyAlignment="1">
      <alignment horizontal="right" vertical="center"/>
    </xf>
    <xf numFmtId="38" fontId="5" fillId="0" borderId="139" xfId="8" applyFont="1" applyFill="1" applyBorder="1" applyAlignment="1">
      <alignment horizontal="center" vertical="center" wrapText="1"/>
    </xf>
    <xf numFmtId="38" fontId="5" fillId="0" borderId="124" xfId="8" applyFont="1" applyFill="1" applyBorder="1" applyAlignment="1">
      <alignment horizontal="center" vertical="center" wrapText="1"/>
    </xf>
    <xf numFmtId="38" fontId="5" fillId="0" borderId="121" xfId="8" applyFont="1" applyFill="1" applyBorder="1" applyAlignment="1">
      <alignment horizontal="center" vertical="center" wrapText="1"/>
    </xf>
    <xf numFmtId="38" fontId="5" fillId="0" borderId="188" xfId="8" applyFont="1" applyFill="1" applyBorder="1" applyAlignment="1">
      <alignment horizontal="right" vertical="center"/>
    </xf>
    <xf numFmtId="38" fontId="5" fillId="0" borderId="206" xfId="8" applyFont="1" applyFill="1" applyBorder="1" applyAlignment="1">
      <alignment horizontal="right" vertical="center"/>
    </xf>
    <xf numFmtId="38" fontId="5" fillId="0" borderId="207" xfId="8" applyFont="1" applyFill="1" applyBorder="1" applyAlignment="1">
      <alignment horizontal="right" vertical="center"/>
    </xf>
    <xf numFmtId="38" fontId="5" fillId="0" borderId="208" xfId="8" applyFont="1" applyFill="1" applyBorder="1" applyAlignment="1">
      <alignment horizontal="right" vertical="center"/>
    </xf>
    <xf numFmtId="38" fontId="5" fillId="0" borderId="186" xfId="8" applyFont="1" applyFill="1" applyBorder="1" applyAlignment="1">
      <alignment horizontal="right" vertical="center"/>
    </xf>
    <xf numFmtId="38" fontId="5" fillId="0" borderId="209" xfId="8" applyFont="1" applyFill="1" applyBorder="1" applyAlignment="1">
      <alignment horizontal="right" vertical="center"/>
    </xf>
    <xf numFmtId="188" fontId="5" fillId="0" borderId="132" xfId="8" applyNumberFormat="1" applyFont="1" applyFill="1" applyBorder="1" applyAlignment="1">
      <alignment horizontal="right" vertical="center" shrinkToFit="1"/>
    </xf>
    <xf numFmtId="188" fontId="5" fillId="0" borderId="189" xfId="8" applyNumberFormat="1" applyFont="1" applyFill="1" applyBorder="1" applyAlignment="1">
      <alignment horizontal="right" vertical="center" shrinkToFit="1"/>
    </xf>
    <xf numFmtId="188" fontId="5" fillId="0" borderId="42" xfId="8" applyNumberFormat="1" applyFont="1" applyFill="1" applyBorder="1" applyAlignment="1">
      <alignment horizontal="right" vertical="center" shrinkToFit="1"/>
    </xf>
    <xf numFmtId="188" fontId="5" fillId="0" borderId="185" xfId="8" applyNumberFormat="1" applyFont="1" applyFill="1" applyBorder="1" applyAlignment="1">
      <alignment horizontal="right" vertical="center" shrinkToFit="1"/>
    </xf>
    <xf numFmtId="188" fontId="5" fillId="0" borderId="18" xfId="8" applyNumberFormat="1" applyFont="1" applyFill="1" applyBorder="1" applyAlignment="1">
      <alignment horizontal="right" vertical="center" shrinkToFit="1"/>
    </xf>
    <xf numFmtId="188" fontId="5" fillId="0" borderId="116" xfId="8" applyNumberFormat="1" applyFont="1" applyFill="1" applyBorder="1" applyAlignment="1">
      <alignment horizontal="right" vertical="center" shrinkToFit="1"/>
    </xf>
    <xf numFmtId="0" fontId="33" fillId="0" borderId="187" xfId="6" applyFont="1" applyFill="1" applyBorder="1" applyAlignment="1">
      <alignment horizontal="center" vertical="center"/>
    </xf>
    <xf numFmtId="0" fontId="33" fillId="0" borderId="123" xfId="6" applyFont="1" applyFill="1" applyBorder="1" applyAlignment="1">
      <alignment horizontal="center" vertical="center"/>
    </xf>
    <xf numFmtId="0" fontId="33" fillId="0" borderId="120" xfId="6" applyFont="1" applyFill="1" applyBorder="1" applyAlignment="1">
      <alignment horizontal="center" vertical="center"/>
    </xf>
    <xf numFmtId="38" fontId="5" fillId="0" borderId="139" xfId="6" applyNumberFormat="1" applyFont="1" applyFill="1" applyBorder="1" applyAlignment="1">
      <alignment horizontal="right" vertical="center" wrapText="1"/>
    </xf>
    <xf numFmtId="0" fontId="5" fillId="0" borderId="124" xfId="6" applyFont="1" applyFill="1" applyBorder="1" applyAlignment="1">
      <alignment horizontal="right" vertical="center" wrapText="1"/>
    </xf>
    <xf numFmtId="0" fontId="5" fillId="0" borderId="121" xfId="6" applyFont="1" applyFill="1" applyBorder="1" applyAlignment="1">
      <alignment horizontal="right" vertical="center" wrapText="1"/>
    </xf>
    <xf numFmtId="38" fontId="5" fillId="0" borderId="139" xfId="8" applyFont="1" applyFill="1" applyBorder="1" applyAlignment="1">
      <alignment horizontal="right" vertical="center" wrapText="1"/>
    </xf>
    <xf numFmtId="38" fontId="5" fillId="0" borderId="124" xfId="8" applyFont="1" applyFill="1" applyBorder="1" applyAlignment="1">
      <alignment horizontal="right" vertical="center" wrapText="1"/>
    </xf>
    <xf numFmtId="38" fontId="5" fillId="0" borderId="121" xfId="8" applyFont="1" applyFill="1" applyBorder="1" applyAlignment="1">
      <alignment horizontal="right" vertical="center" wrapText="1"/>
    </xf>
    <xf numFmtId="0" fontId="5" fillId="0" borderId="132" xfId="7" applyFont="1" applyFill="1" applyBorder="1" applyAlignment="1">
      <alignment horizontal="center" vertical="center"/>
    </xf>
    <xf numFmtId="0" fontId="5" fillId="0" borderId="137" xfId="7" applyFont="1" applyFill="1" applyBorder="1" applyAlignment="1">
      <alignment horizontal="center" vertical="center"/>
    </xf>
    <xf numFmtId="0" fontId="5" fillId="0" borderId="135" xfId="7" applyFont="1" applyFill="1" applyBorder="1" applyAlignment="1">
      <alignment horizontal="center" vertical="center"/>
    </xf>
    <xf numFmtId="0" fontId="5" fillId="0" borderId="132" xfId="7" applyFont="1" applyFill="1" applyBorder="1" applyAlignment="1">
      <alignment horizontal="center" vertical="center" wrapText="1"/>
    </xf>
    <xf numFmtId="0" fontId="5" fillId="0" borderId="137" xfId="7" applyFont="1" applyFill="1" applyBorder="1" applyAlignment="1">
      <alignment horizontal="center" vertical="center" wrapText="1"/>
    </xf>
    <xf numFmtId="0" fontId="5" fillId="0" borderId="135" xfId="7" applyFont="1" applyFill="1" applyBorder="1" applyAlignment="1">
      <alignment horizontal="center" vertical="center" wrapText="1"/>
    </xf>
    <xf numFmtId="0" fontId="5" fillId="0" borderId="42" xfId="7" applyFont="1" applyFill="1" applyBorder="1" applyAlignment="1">
      <alignment horizontal="center" vertical="center" wrapText="1"/>
    </xf>
    <xf numFmtId="0" fontId="5" fillId="0" borderId="0" xfId="7" applyFont="1" applyFill="1" applyBorder="1" applyAlignment="1">
      <alignment horizontal="center" vertical="center" wrapText="1"/>
    </xf>
    <xf numFmtId="0" fontId="5" fillId="0" borderId="89" xfId="7" applyFont="1" applyFill="1" applyBorder="1" applyAlignment="1">
      <alignment horizontal="center" vertical="center" wrapText="1"/>
    </xf>
    <xf numFmtId="0" fontId="5" fillId="0" borderId="18" xfId="7" applyFont="1" applyFill="1" applyBorder="1" applyAlignment="1">
      <alignment horizontal="center" vertical="center" wrapText="1"/>
    </xf>
    <xf numFmtId="0" fontId="5" fillId="0" borderId="24" xfId="7" applyFont="1" applyFill="1" applyBorder="1" applyAlignment="1">
      <alignment horizontal="center" vertical="center" wrapText="1"/>
    </xf>
    <xf numFmtId="0" fontId="5" fillId="0" borderId="122" xfId="7" applyFont="1" applyFill="1" applyBorder="1" applyAlignment="1">
      <alignment horizontal="center" vertical="center" wrapText="1"/>
    </xf>
    <xf numFmtId="38" fontId="6" fillId="0" borderId="132" xfId="8" applyFont="1" applyFill="1" applyBorder="1" applyAlignment="1">
      <alignment horizontal="right" vertical="center"/>
    </xf>
    <xf numFmtId="38" fontId="6" fillId="0" borderId="137" xfId="8" applyFont="1" applyFill="1" applyBorder="1" applyAlignment="1">
      <alignment horizontal="right" vertical="center"/>
    </xf>
    <xf numFmtId="38" fontId="6" fillId="0" borderId="135" xfId="8" applyFont="1" applyFill="1" applyBorder="1" applyAlignment="1">
      <alignment horizontal="right" vertical="center"/>
    </xf>
    <xf numFmtId="38" fontId="6" fillId="0" borderId="50" xfId="8" applyFont="1" applyFill="1" applyBorder="1" applyAlignment="1">
      <alignment horizontal="right" vertical="center"/>
    </xf>
    <xf numFmtId="38" fontId="6" fillId="0" borderId="15" xfId="8" applyFont="1" applyFill="1" applyBorder="1" applyAlignment="1">
      <alignment horizontal="right" vertical="center"/>
    </xf>
    <xf numFmtId="38" fontId="6" fillId="0" borderId="17" xfId="8" applyFont="1" applyFill="1" applyBorder="1" applyAlignment="1">
      <alignment horizontal="right" vertical="center"/>
    </xf>
    <xf numFmtId="38" fontId="6" fillId="0" borderId="18" xfId="8" applyFont="1" applyFill="1" applyBorder="1" applyAlignment="1">
      <alignment horizontal="right" vertical="center"/>
    </xf>
    <xf numFmtId="38" fontId="6" fillId="0" borderId="24" xfId="8" applyFont="1" applyFill="1" applyBorder="1" applyAlignment="1">
      <alignment horizontal="right" vertical="center"/>
    </xf>
    <xf numFmtId="38" fontId="6" fillId="0" borderId="122" xfId="8" applyFont="1" applyFill="1" applyBorder="1" applyAlignment="1">
      <alignment horizontal="right" vertical="center"/>
    </xf>
    <xf numFmtId="38" fontId="6" fillId="0" borderId="210" xfId="8" applyFont="1" applyFill="1" applyBorder="1" applyAlignment="1">
      <alignment horizontal="right" vertical="center"/>
    </xf>
    <xf numFmtId="38" fontId="6" fillId="0" borderId="182" xfId="8" applyFont="1" applyFill="1" applyBorder="1" applyAlignment="1">
      <alignment horizontal="right" vertical="center"/>
    </xf>
    <xf numFmtId="38" fontId="6" fillId="0" borderId="211" xfId="8" applyFont="1" applyFill="1" applyBorder="1" applyAlignment="1">
      <alignment horizontal="right" vertical="center"/>
    </xf>
    <xf numFmtId="0" fontId="5" fillId="0" borderId="132" xfId="5" applyFont="1" applyFill="1" applyBorder="1" applyAlignment="1">
      <alignment horizontal="left" vertical="center" wrapText="1"/>
    </xf>
    <xf numFmtId="0" fontId="5" fillId="0" borderId="135" xfId="5" applyFont="1" applyFill="1" applyBorder="1" applyAlignment="1">
      <alignment horizontal="left" vertical="center" wrapText="1"/>
    </xf>
    <xf numFmtId="0" fontId="5" fillId="0" borderId="133" xfId="5" applyFont="1" applyFill="1" applyBorder="1" applyAlignment="1">
      <alignment horizontal="center" vertical="center"/>
    </xf>
    <xf numFmtId="0" fontId="5" fillId="0" borderId="9" xfId="5" applyFont="1" applyFill="1" applyBorder="1" applyAlignment="1">
      <alignment horizontal="center" vertical="center"/>
    </xf>
    <xf numFmtId="0" fontId="5" fillId="0" borderId="132" xfId="5" applyFont="1" applyFill="1" applyBorder="1" applyAlignment="1">
      <alignment horizontal="center" vertical="center" wrapText="1"/>
    </xf>
    <xf numFmtId="0" fontId="5" fillId="0" borderId="137" xfId="5" applyFont="1" applyFill="1" applyBorder="1" applyAlignment="1">
      <alignment horizontal="center" vertical="center" wrapText="1"/>
    </xf>
    <xf numFmtId="0" fontId="5" fillId="0" borderId="135" xfId="5" applyFont="1" applyFill="1" applyBorder="1" applyAlignment="1">
      <alignment horizontal="center" vertical="center" wrapText="1"/>
    </xf>
    <xf numFmtId="0" fontId="5" fillId="0" borderId="42"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89" xfId="5" applyFont="1" applyFill="1" applyBorder="1" applyAlignment="1">
      <alignment horizontal="center" vertical="center" wrapText="1"/>
    </xf>
    <xf numFmtId="0" fontId="5" fillId="0" borderId="42" xfId="5" applyFont="1" applyFill="1" applyBorder="1" applyAlignment="1">
      <alignment vertical="top" wrapText="1"/>
    </xf>
    <xf numFmtId="0" fontId="5" fillId="0" borderId="89" xfId="5" applyFont="1" applyFill="1" applyBorder="1" applyAlignment="1">
      <alignment vertical="top" wrapText="1"/>
    </xf>
    <xf numFmtId="0" fontId="5" fillId="0" borderId="18" xfId="5" applyFont="1" applyFill="1" applyBorder="1" applyAlignment="1">
      <alignment vertical="top" wrapText="1"/>
    </xf>
    <xf numFmtId="0" fontId="5" fillId="0" borderId="122" xfId="5" applyFont="1" applyFill="1" applyBorder="1" applyAlignment="1">
      <alignment vertical="top" wrapText="1"/>
    </xf>
    <xf numFmtId="0" fontId="5" fillId="0" borderId="42" xfId="5" applyFont="1" applyFill="1" applyBorder="1" applyAlignment="1">
      <alignment horizontal="left" vertical="top" wrapText="1"/>
    </xf>
    <xf numFmtId="0" fontId="5" fillId="0" borderId="89" xfId="5" applyFont="1" applyFill="1" applyBorder="1" applyAlignment="1">
      <alignment horizontal="left" vertical="top"/>
    </xf>
    <xf numFmtId="0" fontId="5" fillId="0" borderId="18" xfId="5" applyFont="1" applyFill="1" applyBorder="1" applyAlignment="1">
      <alignment horizontal="left" vertical="top"/>
    </xf>
    <xf numFmtId="0" fontId="5" fillId="0" borderId="122" xfId="5" applyFont="1" applyFill="1" applyBorder="1" applyAlignment="1">
      <alignment horizontal="left" vertical="top"/>
    </xf>
    <xf numFmtId="38" fontId="6" fillId="0" borderId="132" xfId="8" applyFont="1" applyFill="1" applyBorder="1" applyAlignment="1">
      <alignment horizontal="center" vertical="center" shrinkToFit="1"/>
    </xf>
    <xf numFmtId="38" fontId="6" fillId="0" borderId="137" xfId="8" applyFont="1" applyFill="1" applyBorder="1" applyAlignment="1">
      <alignment horizontal="center" vertical="center" shrinkToFit="1"/>
    </xf>
    <xf numFmtId="38" fontId="6" fillId="0" borderId="135" xfId="8" applyFont="1" applyFill="1" applyBorder="1" applyAlignment="1">
      <alignment horizontal="center" vertical="center" shrinkToFit="1"/>
    </xf>
    <xf numFmtId="38" fontId="6" fillId="0" borderId="42" xfId="8" applyFont="1" applyFill="1" applyBorder="1" applyAlignment="1">
      <alignment horizontal="center" vertical="center" shrinkToFit="1"/>
    </xf>
    <xf numFmtId="38" fontId="6" fillId="0" borderId="0" xfId="8" applyFont="1" applyFill="1" applyBorder="1" applyAlignment="1">
      <alignment horizontal="center" vertical="center" shrinkToFit="1"/>
    </xf>
    <xf numFmtId="38" fontId="6" fillId="0" borderId="89" xfId="8" applyFont="1" applyFill="1" applyBorder="1" applyAlignment="1">
      <alignment horizontal="center" vertical="center" shrinkToFit="1"/>
    </xf>
    <xf numFmtId="0" fontId="35" fillId="0" borderId="18" xfId="5" applyFont="1" applyFill="1" applyBorder="1" applyAlignment="1">
      <alignment horizontal="center" vertical="top" shrinkToFit="1"/>
    </xf>
    <xf numFmtId="0" fontId="35" fillId="0" borderId="24" xfId="5" applyFont="1" applyFill="1" applyBorder="1" applyAlignment="1">
      <alignment horizontal="center" vertical="top" shrinkToFit="1"/>
    </xf>
    <xf numFmtId="0" fontId="35" fillId="0" borderId="122" xfId="5" applyFont="1" applyFill="1" applyBorder="1" applyAlignment="1">
      <alignment horizontal="center" vertical="top" shrinkToFit="1"/>
    </xf>
    <xf numFmtId="191" fontId="35" fillId="0" borderId="18" xfId="5" applyNumberFormat="1" applyFont="1" applyFill="1" applyBorder="1" applyAlignment="1">
      <alignment horizontal="center" vertical="top" shrinkToFit="1"/>
    </xf>
    <xf numFmtId="191" fontId="35" fillId="0" borderId="24" xfId="5" applyNumberFormat="1" applyFont="1" applyFill="1" applyBorder="1" applyAlignment="1">
      <alignment horizontal="center" vertical="top" shrinkToFit="1"/>
    </xf>
    <xf numFmtId="191" fontId="35" fillId="0" borderId="122" xfId="5" applyNumberFormat="1" applyFont="1" applyFill="1" applyBorder="1" applyAlignment="1">
      <alignment horizontal="center" vertical="top" shrinkToFit="1"/>
    </xf>
    <xf numFmtId="0" fontId="6" fillId="0" borderId="42" xfId="5" applyFont="1" applyFill="1" applyBorder="1" applyAlignment="1">
      <alignment horizontal="center" vertical="top" shrinkToFit="1"/>
    </xf>
    <xf numFmtId="0" fontId="6" fillId="0" borderId="0" xfId="5" applyFont="1" applyFill="1" applyBorder="1" applyAlignment="1">
      <alignment horizontal="center" vertical="top" shrinkToFit="1"/>
    </xf>
    <xf numFmtId="0" fontId="6" fillId="0" borderId="89" xfId="5" applyFont="1" applyFill="1" applyBorder="1" applyAlignment="1">
      <alignment horizontal="center" vertical="top" shrinkToFit="1"/>
    </xf>
    <xf numFmtId="0" fontId="5" fillId="0" borderId="218" xfId="5" applyFont="1" applyFill="1" applyBorder="1" applyAlignment="1">
      <alignment horizontal="center" vertical="center" wrapText="1"/>
    </xf>
    <xf numFmtId="190" fontId="5" fillId="0" borderId="218" xfId="5" applyNumberFormat="1" applyFont="1" applyFill="1" applyBorder="1" applyAlignment="1">
      <alignment horizontal="center" vertical="center" shrinkToFit="1"/>
    </xf>
    <xf numFmtId="38" fontId="6" fillId="0" borderId="218" xfId="8" applyFont="1" applyFill="1" applyBorder="1" applyAlignment="1">
      <alignment horizontal="center" vertical="center" shrinkToFit="1"/>
    </xf>
    <xf numFmtId="192" fontId="5" fillId="0" borderId="132" xfId="5" applyNumberFormat="1" applyFont="1" applyFill="1" applyBorder="1" applyAlignment="1">
      <alignment horizontal="center" vertical="center" shrinkToFit="1"/>
    </xf>
    <xf numFmtId="192" fontId="5" fillId="0" borderId="137" xfId="5" applyNumberFormat="1" applyFont="1" applyFill="1" applyBorder="1" applyAlignment="1">
      <alignment horizontal="center" vertical="center" shrinkToFit="1"/>
    </xf>
    <xf numFmtId="192" fontId="5" fillId="0" borderId="135" xfId="5" applyNumberFormat="1" applyFont="1" applyFill="1" applyBorder="1" applyAlignment="1">
      <alignment horizontal="center" vertical="center" shrinkToFit="1"/>
    </xf>
    <xf numFmtId="192" fontId="5" fillId="0" borderId="42" xfId="5" applyNumberFormat="1" applyFont="1" applyFill="1" applyBorder="1" applyAlignment="1">
      <alignment horizontal="center" vertical="center" shrinkToFit="1"/>
    </xf>
    <xf numFmtId="192" fontId="5" fillId="0" borderId="0" xfId="5" applyNumberFormat="1" applyFont="1" applyFill="1" applyBorder="1" applyAlignment="1">
      <alignment horizontal="center" vertical="center" shrinkToFit="1"/>
    </xf>
    <xf numFmtId="192" fontId="5" fillId="0" borderId="89" xfId="5" applyNumberFormat="1" applyFont="1" applyFill="1" applyBorder="1" applyAlignment="1">
      <alignment horizontal="center" vertical="center" shrinkToFit="1"/>
    </xf>
    <xf numFmtId="0" fontId="5" fillId="0" borderId="132" xfId="5" applyFont="1" applyFill="1" applyBorder="1" applyAlignment="1">
      <alignment horizontal="left" vertical="top" wrapText="1"/>
    </xf>
    <xf numFmtId="0" fontId="5" fillId="0" borderId="135" xfId="5" applyFont="1" applyFill="1" applyBorder="1" applyAlignment="1">
      <alignment horizontal="left" vertical="top" wrapText="1"/>
    </xf>
    <xf numFmtId="38" fontId="6" fillId="0" borderId="221" xfId="8" applyFont="1" applyFill="1" applyBorder="1" applyAlignment="1">
      <alignment horizontal="right" vertical="center" shrinkToFit="1"/>
    </xf>
    <xf numFmtId="38" fontId="6" fillId="0" borderId="215" xfId="8" applyFont="1" applyFill="1" applyBorder="1" applyAlignment="1">
      <alignment horizontal="right" vertical="center" shrinkToFit="1"/>
    </xf>
    <xf numFmtId="38" fontId="6" fillId="0" borderId="216" xfId="8" applyFont="1" applyFill="1" applyBorder="1" applyAlignment="1">
      <alignment horizontal="right" vertical="center" shrinkToFit="1"/>
    </xf>
    <xf numFmtId="0" fontId="6" fillId="0" borderId="42" xfId="5" applyFont="1" applyFill="1" applyBorder="1" applyAlignment="1">
      <alignment horizontal="left" vertical="top" wrapText="1"/>
    </xf>
    <xf numFmtId="0" fontId="6" fillId="0" borderId="0" xfId="5" applyFont="1" applyFill="1" applyBorder="1" applyAlignment="1">
      <alignment horizontal="left" vertical="top" wrapText="1"/>
    </xf>
    <xf numFmtId="0" fontId="6" fillId="0" borderId="89" xfId="5" applyFont="1" applyFill="1" applyBorder="1" applyAlignment="1">
      <alignment horizontal="left" vertical="top" wrapText="1"/>
    </xf>
    <xf numFmtId="0" fontId="6" fillId="0" borderId="18" xfId="5" applyFont="1" applyFill="1" applyBorder="1" applyAlignment="1">
      <alignment horizontal="left" vertical="top" wrapText="1"/>
    </xf>
    <xf numFmtId="0" fontId="6" fillId="0" borderId="24" xfId="5" applyFont="1" applyFill="1" applyBorder="1" applyAlignment="1">
      <alignment horizontal="left" vertical="top" wrapText="1"/>
    </xf>
    <xf numFmtId="0" fontId="6" fillId="0" borderId="122" xfId="5" applyFont="1" applyFill="1" applyBorder="1" applyAlignment="1">
      <alignment horizontal="left" vertical="top" wrapText="1"/>
    </xf>
    <xf numFmtId="0" fontId="5" fillId="0" borderId="132" xfId="5" applyFont="1" applyFill="1" applyBorder="1" applyAlignment="1">
      <alignment horizontal="center" vertical="center" wrapText="1" shrinkToFit="1"/>
    </xf>
    <xf numFmtId="0" fontId="5" fillId="0" borderId="137" xfId="5" applyFont="1" applyFill="1" applyBorder="1" applyAlignment="1">
      <alignment horizontal="center" vertical="center" wrapText="1" shrinkToFit="1"/>
    </xf>
    <xf numFmtId="0" fontId="5" fillId="0" borderId="135" xfId="5" applyFont="1" applyFill="1" applyBorder="1" applyAlignment="1">
      <alignment horizontal="center" vertical="center" wrapText="1" shrinkToFit="1"/>
    </xf>
    <xf numFmtId="0" fontId="5" fillId="0" borderId="42" xfId="5" applyFont="1" applyFill="1" applyBorder="1" applyAlignment="1">
      <alignment horizontal="center" vertical="center" wrapText="1" shrinkToFit="1"/>
    </xf>
    <xf numFmtId="0" fontId="5" fillId="0" borderId="0" xfId="5" applyFont="1" applyFill="1" applyBorder="1" applyAlignment="1">
      <alignment horizontal="center" vertical="center" wrapText="1" shrinkToFit="1"/>
    </xf>
    <xf numFmtId="0" fontId="5" fillId="0" borderId="89" xfId="5" applyFont="1" applyFill="1" applyBorder="1" applyAlignment="1">
      <alignment horizontal="center" vertical="center" wrapText="1" shrinkToFit="1"/>
    </xf>
    <xf numFmtId="38" fontId="6" fillId="0" borderId="132" xfId="8" applyFont="1" applyFill="1" applyBorder="1" applyAlignment="1">
      <alignment horizontal="right" vertical="center" shrinkToFit="1"/>
    </xf>
    <xf numFmtId="38" fontId="6" fillId="0" borderId="137" xfId="8" applyFont="1" applyFill="1" applyBorder="1" applyAlignment="1">
      <alignment horizontal="right" vertical="center" shrinkToFit="1"/>
    </xf>
    <xf numFmtId="38" fontId="6" fillId="0" borderId="135" xfId="8" applyFont="1" applyFill="1" applyBorder="1" applyAlignment="1">
      <alignment horizontal="right" vertical="center" shrinkToFit="1"/>
    </xf>
    <xf numFmtId="38" fontId="6" fillId="0" borderId="42" xfId="8" applyFont="1" applyFill="1" applyBorder="1" applyAlignment="1">
      <alignment horizontal="right" vertical="center" shrinkToFit="1"/>
    </xf>
    <xf numFmtId="38" fontId="6" fillId="0" borderId="0" xfId="8" applyFont="1" applyFill="1" applyBorder="1" applyAlignment="1">
      <alignment horizontal="right" vertical="center" shrinkToFit="1"/>
    </xf>
    <xf numFmtId="38" fontId="6" fillId="0" borderId="89" xfId="8" applyFont="1" applyFill="1" applyBorder="1" applyAlignment="1">
      <alignment horizontal="right" vertical="center" shrinkToFit="1"/>
    </xf>
    <xf numFmtId="38" fontId="6" fillId="0" borderId="132" xfId="5" applyNumberFormat="1" applyFont="1" applyFill="1" applyBorder="1" applyAlignment="1">
      <alignment horizontal="left" vertical="center" wrapText="1"/>
    </xf>
    <xf numFmtId="0" fontId="6" fillId="0" borderId="42" xfId="5" applyFont="1" applyFill="1" applyBorder="1" applyAlignment="1">
      <alignment horizontal="left" vertical="center" wrapText="1"/>
    </xf>
    <xf numFmtId="182" fontId="5" fillId="0" borderId="132" xfId="5" applyNumberFormat="1" applyFont="1" applyFill="1" applyBorder="1" applyAlignment="1">
      <alignment horizontal="center" vertical="center" shrinkToFit="1"/>
    </xf>
    <xf numFmtId="182" fontId="5" fillId="0" borderId="135" xfId="5" applyNumberFormat="1" applyFont="1" applyFill="1" applyBorder="1" applyAlignment="1">
      <alignment horizontal="center" vertical="center" shrinkToFit="1"/>
    </xf>
    <xf numFmtId="182" fontId="5" fillId="0" borderId="42" xfId="5" applyNumberFormat="1" applyFont="1" applyFill="1" applyBorder="1" applyAlignment="1">
      <alignment horizontal="center" vertical="center" shrinkToFit="1"/>
    </xf>
    <xf numFmtId="182" fontId="5" fillId="0" borderId="89" xfId="5" applyNumberFormat="1" applyFont="1" applyFill="1" applyBorder="1" applyAlignment="1">
      <alignment horizontal="center" vertical="center" shrinkToFit="1"/>
    </xf>
    <xf numFmtId="190" fontId="5" fillId="0" borderId="132" xfId="5" applyNumberFormat="1" applyFont="1" applyFill="1" applyBorder="1" applyAlignment="1">
      <alignment horizontal="center" vertical="center" wrapText="1" shrinkToFit="1"/>
    </xf>
    <xf numFmtId="190" fontId="5" fillId="0" borderId="137" xfId="5" applyNumberFormat="1" applyFont="1" applyFill="1" applyBorder="1" applyAlignment="1">
      <alignment horizontal="center" vertical="center" wrapText="1" shrinkToFit="1"/>
    </xf>
    <xf numFmtId="190" fontId="5" fillId="0" borderId="135" xfId="5" applyNumberFormat="1" applyFont="1" applyFill="1" applyBorder="1" applyAlignment="1">
      <alignment horizontal="center" vertical="center" wrapText="1" shrinkToFit="1"/>
    </xf>
    <xf numFmtId="190" fontId="5" fillId="0" borderId="42" xfId="5" applyNumberFormat="1" applyFont="1" applyFill="1" applyBorder="1" applyAlignment="1">
      <alignment horizontal="center" vertical="center" wrapText="1" shrinkToFit="1"/>
    </xf>
    <xf numFmtId="190" fontId="5" fillId="0" borderId="0" xfId="5" applyNumberFormat="1" applyFont="1" applyFill="1" applyBorder="1" applyAlignment="1">
      <alignment horizontal="center" vertical="center" wrapText="1" shrinkToFit="1"/>
    </xf>
    <xf numFmtId="190" fontId="5" fillId="0" borderId="89" xfId="5" applyNumberFormat="1" applyFont="1" applyFill="1" applyBorder="1" applyAlignment="1">
      <alignment horizontal="center" vertical="center" wrapText="1" shrinkToFit="1"/>
    </xf>
    <xf numFmtId="0" fontId="5" fillId="0" borderId="50" xfId="5" applyFont="1" applyFill="1" applyBorder="1" applyAlignment="1">
      <alignment horizontal="center" vertical="center" wrapText="1"/>
    </xf>
    <xf numFmtId="0" fontId="5" fillId="0" borderId="15" xfId="5" applyFont="1" applyFill="1" applyBorder="1" applyAlignment="1">
      <alignment horizontal="center" vertical="center"/>
    </xf>
    <xf numFmtId="0" fontId="5" fillId="0" borderId="17" xfId="5" applyFont="1" applyFill="1" applyBorder="1" applyAlignment="1">
      <alignment horizontal="center" vertical="center"/>
    </xf>
    <xf numFmtId="0" fontId="6" fillId="0" borderId="42" xfId="5" applyFont="1" applyFill="1" applyBorder="1" applyAlignment="1">
      <alignment vertical="top" wrapText="1"/>
    </xf>
    <xf numFmtId="0" fontId="6" fillId="0" borderId="0" xfId="5" applyFont="1" applyFill="1" applyBorder="1" applyAlignment="1">
      <alignment vertical="top" wrapText="1"/>
    </xf>
    <xf numFmtId="0" fontId="6" fillId="0" borderId="89" xfId="5" applyFont="1" applyFill="1" applyBorder="1" applyAlignment="1">
      <alignment vertical="top" wrapText="1"/>
    </xf>
    <xf numFmtId="0" fontId="6" fillId="0" borderId="18" xfId="5" applyFont="1" applyFill="1" applyBorder="1" applyAlignment="1">
      <alignment vertical="top" wrapText="1"/>
    </xf>
    <xf numFmtId="0" fontId="6" fillId="0" borderId="24" xfId="5" applyFont="1" applyFill="1" applyBorder="1" applyAlignment="1">
      <alignment vertical="top" wrapText="1"/>
    </xf>
    <xf numFmtId="0" fontId="6" fillId="0" borderId="122" xfId="5" applyFont="1" applyFill="1" applyBorder="1" applyAlignment="1">
      <alignment vertical="top" wrapText="1"/>
    </xf>
    <xf numFmtId="176" fontId="34" fillId="0" borderId="50" xfId="5" applyNumberFormat="1" applyFont="1" applyFill="1" applyBorder="1" applyAlignment="1">
      <alignment horizontal="right" vertical="center"/>
    </xf>
    <xf numFmtId="176" fontId="34" fillId="0" borderId="15" xfId="5" applyNumberFormat="1" applyFont="1" applyFill="1" applyBorder="1" applyAlignment="1">
      <alignment horizontal="right" vertical="center"/>
    </xf>
    <xf numFmtId="176" fontId="34" fillId="0" borderId="17" xfId="5" applyNumberFormat="1" applyFont="1" applyFill="1" applyBorder="1" applyAlignment="1">
      <alignment horizontal="right" vertical="center"/>
    </xf>
    <xf numFmtId="49" fontId="5" fillId="0" borderId="50" xfId="5" applyNumberFormat="1" applyFont="1" applyFill="1" applyBorder="1" applyAlignment="1">
      <alignment horizontal="center" vertical="center" wrapText="1"/>
    </xf>
    <xf numFmtId="49" fontId="5" fillId="0" borderId="17" xfId="5" applyNumberFormat="1" applyFont="1" applyFill="1" applyBorder="1" applyAlignment="1">
      <alignment horizontal="center" vertical="center"/>
    </xf>
    <xf numFmtId="192" fontId="5" fillId="0" borderId="218" xfId="5" applyNumberFormat="1" applyFont="1" applyFill="1" applyBorder="1" applyAlignment="1">
      <alignment horizontal="center" vertical="center" shrinkToFit="1"/>
    </xf>
    <xf numFmtId="49" fontId="33" fillId="0" borderId="132" xfId="5" applyNumberFormat="1" applyFont="1" applyFill="1" applyBorder="1" applyAlignment="1">
      <alignment horizontal="center" vertical="center" wrapText="1"/>
    </xf>
    <xf numFmtId="49" fontId="33" fillId="0" borderId="137" xfId="5" applyNumberFormat="1" applyFont="1" applyFill="1" applyBorder="1" applyAlignment="1">
      <alignment horizontal="center" vertical="center" wrapText="1"/>
    </xf>
    <xf numFmtId="49" fontId="33" fillId="0" borderId="135" xfId="5" applyNumberFormat="1" applyFont="1" applyFill="1" applyBorder="1" applyAlignment="1">
      <alignment horizontal="center" vertical="center" wrapText="1"/>
    </xf>
    <xf numFmtId="0" fontId="37" fillId="0" borderId="50" xfId="5" applyFont="1" applyFill="1" applyBorder="1" applyAlignment="1">
      <alignment vertical="center" wrapText="1"/>
    </xf>
    <xf numFmtId="0" fontId="37" fillId="0" borderId="15" xfId="5" applyFont="1" applyFill="1" applyBorder="1" applyAlignment="1">
      <alignment vertical="center" wrapText="1"/>
    </xf>
    <xf numFmtId="0" fontId="37" fillId="0" borderId="17" xfId="5" applyFont="1" applyFill="1" applyBorder="1" applyAlignment="1">
      <alignment vertical="center" wrapText="1"/>
    </xf>
    <xf numFmtId="176" fontId="34" fillId="0" borderId="193" xfId="5" applyNumberFormat="1" applyFont="1" applyFill="1" applyBorder="1" applyAlignment="1">
      <alignment horizontal="right" vertical="center"/>
    </xf>
    <xf numFmtId="176" fontId="34" fillId="0" borderId="194" xfId="5" applyNumberFormat="1" applyFont="1" applyFill="1" applyBorder="1" applyAlignment="1">
      <alignment horizontal="right" vertical="center"/>
    </xf>
    <xf numFmtId="176" fontId="34" fillId="0" borderId="157" xfId="5" applyNumberFormat="1" applyFont="1" applyFill="1" applyBorder="1" applyAlignment="1">
      <alignment horizontal="right" vertical="center"/>
    </xf>
    <xf numFmtId="0" fontId="5" fillId="0" borderId="200" xfId="5" applyFont="1" applyFill="1" applyBorder="1" applyAlignment="1">
      <alignment vertical="center"/>
    </xf>
    <xf numFmtId="0" fontId="5" fillId="0" borderId="201" xfId="5" applyFont="1" applyFill="1" applyBorder="1" applyAlignment="1">
      <alignment vertical="center"/>
    </xf>
    <xf numFmtId="0" fontId="5" fillId="0" borderId="202" xfId="5" applyFont="1" applyFill="1" applyBorder="1" applyAlignment="1">
      <alignment vertical="center"/>
    </xf>
    <xf numFmtId="0" fontId="5" fillId="0" borderId="218" xfId="5" applyFont="1" applyFill="1" applyBorder="1" applyAlignment="1">
      <alignment horizontal="center" vertical="center" shrinkToFit="1"/>
    </xf>
    <xf numFmtId="0" fontId="33" fillId="0" borderId="50" xfId="5" applyFont="1" applyFill="1" applyBorder="1" applyAlignment="1">
      <alignment vertical="center"/>
    </xf>
    <xf numFmtId="0" fontId="33" fillId="0" borderId="15" xfId="5" applyFont="1" applyFill="1" applyBorder="1" applyAlignment="1">
      <alignment vertical="center"/>
    </xf>
    <xf numFmtId="0" fontId="33" fillId="0" borderId="17" xfId="5" applyFont="1" applyFill="1" applyBorder="1" applyAlignment="1">
      <alignment vertical="center"/>
    </xf>
    <xf numFmtId="176" fontId="34" fillId="0" borderId="132" xfId="5" applyNumberFormat="1" applyFont="1" applyFill="1" applyBorder="1" applyAlignment="1">
      <alignment horizontal="right" vertical="center"/>
    </xf>
    <xf numFmtId="176" fontId="34" fillId="0" borderId="137" xfId="5" applyNumberFormat="1" applyFont="1" applyFill="1" applyBorder="1" applyAlignment="1">
      <alignment horizontal="right" vertical="center"/>
    </xf>
    <xf numFmtId="176" fontId="34" fillId="0" borderId="135" xfId="5" applyNumberFormat="1" applyFont="1" applyFill="1" applyBorder="1" applyAlignment="1">
      <alignment horizontal="right" vertical="center"/>
    </xf>
    <xf numFmtId="0" fontId="6" fillId="0" borderId="218" xfId="5" applyFont="1" applyFill="1" applyBorder="1" applyAlignment="1">
      <alignment horizontal="right" vertical="center" wrapText="1"/>
    </xf>
    <xf numFmtId="38" fontId="6" fillId="0" borderId="218" xfId="8" applyFont="1" applyFill="1" applyBorder="1" applyAlignment="1">
      <alignment horizontal="right" vertical="center" shrinkToFit="1"/>
    </xf>
    <xf numFmtId="0" fontId="5" fillId="0" borderId="176" xfId="5" applyFont="1" applyFill="1" applyBorder="1" applyAlignment="1">
      <alignment horizontal="center" vertical="center" wrapText="1"/>
    </xf>
    <xf numFmtId="0" fontId="5" fillId="0" borderId="15" xfId="5" applyFont="1" applyFill="1" applyBorder="1" applyAlignment="1">
      <alignment horizontal="center" vertical="center" wrapText="1"/>
    </xf>
    <xf numFmtId="0" fontId="5" fillId="0" borderId="17" xfId="5" applyFont="1" applyFill="1" applyBorder="1" applyAlignment="1">
      <alignment horizontal="center" vertical="center" wrapText="1"/>
    </xf>
    <xf numFmtId="176" fontId="34" fillId="0" borderId="198" xfId="5" applyNumberFormat="1" applyFont="1" applyFill="1" applyBorder="1" applyAlignment="1">
      <alignment horizontal="right" vertical="center"/>
    </xf>
    <xf numFmtId="176" fontId="34" fillId="0" borderId="196" xfId="5" applyNumberFormat="1" applyFont="1" applyFill="1" applyBorder="1" applyAlignment="1">
      <alignment horizontal="right" vertical="center"/>
    </xf>
    <xf numFmtId="176" fontId="34" fillId="0" borderId="197" xfId="5" applyNumberFormat="1" applyFont="1" applyFill="1" applyBorder="1" applyAlignment="1">
      <alignment horizontal="right" vertical="center"/>
    </xf>
    <xf numFmtId="0" fontId="5" fillId="0" borderId="203" xfId="5" applyFont="1" applyFill="1" applyBorder="1" applyAlignment="1">
      <alignment vertical="center"/>
    </xf>
    <xf numFmtId="0" fontId="5" fillId="0" borderId="204" xfId="5" applyFont="1" applyFill="1" applyBorder="1" applyAlignment="1">
      <alignment vertical="center"/>
    </xf>
    <xf numFmtId="0" fontId="5" fillId="0" borderId="205" xfId="5" applyFont="1" applyFill="1" applyBorder="1" applyAlignment="1">
      <alignment vertical="center"/>
    </xf>
    <xf numFmtId="0" fontId="48" fillId="0" borderId="0" xfId="11" applyFont="1" applyFill="1" applyBorder="1" applyAlignment="1">
      <alignment horizontal="center" vertical="center"/>
    </xf>
    <xf numFmtId="0" fontId="48" fillId="0" borderId="0" xfId="11" applyFont="1" applyFill="1" applyAlignment="1">
      <alignment horizontal="center" vertical="center"/>
    </xf>
    <xf numFmtId="0" fontId="33" fillId="0" borderId="0" xfId="11" applyFont="1" applyFill="1" applyAlignment="1">
      <alignment horizontal="right" vertical="center"/>
    </xf>
    <xf numFmtId="38" fontId="31" fillId="0" borderId="0" xfId="11" applyNumberFormat="1" applyFont="1" applyFill="1" applyAlignment="1">
      <alignment horizontal="center" vertical="center" shrinkToFit="1"/>
    </xf>
    <xf numFmtId="0" fontId="31" fillId="0" borderId="0" xfId="11" applyFont="1" applyFill="1" applyAlignment="1">
      <alignment horizontal="center" vertical="center" shrinkToFit="1"/>
    </xf>
    <xf numFmtId="0" fontId="31" fillId="0" borderId="0" xfId="11" applyFont="1" applyFill="1" applyAlignment="1">
      <alignment horizontal="right" vertical="center"/>
    </xf>
    <xf numFmtId="193" fontId="33" fillId="0" borderId="0" xfId="11" applyNumberFormat="1" applyFont="1" applyFill="1" applyBorder="1" applyAlignment="1">
      <alignment horizontal="right" vertical="center"/>
    </xf>
    <xf numFmtId="0" fontId="33" fillId="0" borderId="132" xfId="11" applyFont="1" applyFill="1" applyBorder="1" applyAlignment="1">
      <alignment horizontal="left" vertical="center"/>
    </xf>
    <xf numFmtId="0" fontId="33" fillId="0" borderId="137" xfId="11" applyFont="1" applyFill="1" applyBorder="1" applyAlignment="1">
      <alignment horizontal="left" vertical="center"/>
    </xf>
    <xf numFmtId="0" fontId="33" fillId="0" borderId="135" xfId="11" applyFont="1" applyFill="1" applyBorder="1" applyAlignment="1">
      <alignment horizontal="left" vertical="center"/>
    </xf>
    <xf numFmtId="0" fontId="33" fillId="0" borderId="42" xfId="11" applyFont="1" applyFill="1" applyBorder="1" applyAlignment="1">
      <alignment horizontal="left" vertical="center"/>
    </xf>
    <xf numFmtId="0" fontId="33" fillId="0" borderId="0" xfId="11" applyFont="1" applyFill="1" applyBorder="1" applyAlignment="1">
      <alignment horizontal="left" vertical="center"/>
    </xf>
    <xf numFmtId="0" fontId="33" fillId="0" borderId="89" xfId="11" applyFont="1" applyFill="1" applyBorder="1" applyAlignment="1">
      <alignment horizontal="left" vertical="center"/>
    </xf>
    <xf numFmtId="0" fontId="33" fillId="0" borderId="18" xfId="11" applyFont="1" applyFill="1" applyBorder="1" applyAlignment="1">
      <alignment horizontal="left" vertical="center"/>
    </xf>
    <xf numFmtId="0" fontId="33" fillId="0" borderId="24" xfId="11" applyFont="1" applyFill="1" applyBorder="1" applyAlignment="1">
      <alignment horizontal="left" vertical="center"/>
    </xf>
    <xf numFmtId="0" fontId="33" fillId="0" borderId="122" xfId="11" applyFont="1" applyFill="1" applyBorder="1" applyAlignment="1">
      <alignment horizontal="left" vertical="center"/>
    </xf>
    <xf numFmtId="0" fontId="33" fillId="0" borderId="230" xfId="11" applyFont="1" applyFill="1" applyBorder="1" applyAlignment="1">
      <alignment horizontal="center" vertical="center"/>
    </xf>
    <xf numFmtId="0" fontId="33" fillId="0" borderId="238" xfId="11" applyFont="1" applyFill="1" applyBorder="1" applyAlignment="1">
      <alignment horizontal="center" vertical="center"/>
    </xf>
    <xf numFmtId="0" fontId="33" fillId="0" borderId="225" xfId="11" applyFont="1" applyFill="1" applyBorder="1" applyAlignment="1">
      <alignment horizontal="center" vertical="center"/>
    </xf>
    <xf numFmtId="0" fontId="33" fillId="0" borderId="147" xfId="11" applyFont="1" applyFill="1" applyBorder="1" applyAlignment="1">
      <alignment horizontal="center" vertical="center"/>
    </xf>
    <xf numFmtId="0" fontId="33" fillId="0" borderId="148" xfId="11" applyFont="1" applyFill="1" applyBorder="1" applyAlignment="1">
      <alignment horizontal="center" vertical="center"/>
    </xf>
    <xf numFmtId="0" fontId="33" fillId="0" borderId="118" xfId="11" applyFont="1" applyFill="1" applyBorder="1" applyAlignment="1">
      <alignment horizontal="center" vertical="center"/>
    </xf>
    <xf numFmtId="38" fontId="55" fillId="0" borderId="239" xfId="11" applyNumberFormat="1" applyFont="1" applyFill="1" applyBorder="1" applyAlignment="1">
      <alignment horizontal="left" vertical="center" indent="3" shrinkToFit="1"/>
    </xf>
    <xf numFmtId="0" fontId="55" fillId="0" borderId="240" xfId="11" applyFont="1" applyFill="1" applyBorder="1" applyAlignment="1">
      <alignment horizontal="left" vertical="center" indent="3" shrinkToFit="1"/>
    </xf>
    <xf numFmtId="0" fontId="55" fillId="0" borderId="241" xfId="11" applyFont="1" applyFill="1" applyBorder="1" applyAlignment="1">
      <alignment horizontal="left" vertical="center" indent="3" shrinkToFit="1"/>
    </xf>
    <xf numFmtId="0" fontId="55" fillId="0" borderId="239" xfId="11" applyFont="1" applyFill="1" applyBorder="1" applyAlignment="1">
      <alignment horizontal="left" vertical="center" indent="3" shrinkToFit="1"/>
    </xf>
    <xf numFmtId="0" fontId="33" fillId="0" borderId="132" xfId="11" applyFont="1" applyFill="1" applyBorder="1" applyAlignment="1">
      <alignment horizontal="center" vertical="center"/>
    </xf>
    <xf numFmtId="0" fontId="33" fillId="0" borderId="137" xfId="11" applyFont="1" applyFill="1" applyBorder="1" applyAlignment="1">
      <alignment horizontal="center" vertical="center"/>
    </xf>
    <xf numFmtId="0" fontId="33" fillId="0" borderId="135" xfId="11" applyFont="1" applyFill="1" applyBorder="1" applyAlignment="1">
      <alignment horizontal="center" vertical="center"/>
    </xf>
    <xf numFmtId="0" fontId="33" fillId="0" borderId="18" xfId="11" applyFont="1" applyFill="1" applyBorder="1" applyAlignment="1">
      <alignment horizontal="center" vertical="center"/>
    </xf>
    <xf numFmtId="0" fontId="33" fillId="0" borderId="24" xfId="11" applyFont="1" applyFill="1" applyBorder="1" applyAlignment="1">
      <alignment horizontal="center" vertical="center"/>
    </xf>
    <xf numFmtId="0" fontId="33" fillId="0" borderId="122" xfId="11" applyFont="1" applyFill="1" applyBorder="1" applyAlignment="1">
      <alignment horizontal="center" vertical="center"/>
    </xf>
    <xf numFmtId="38" fontId="55" fillId="0" borderId="137" xfId="11" applyNumberFormat="1" applyFont="1" applyFill="1" applyBorder="1" applyAlignment="1">
      <alignment horizontal="right" vertical="center"/>
    </xf>
    <xf numFmtId="0" fontId="55" fillId="0" borderId="137" xfId="11" applyFont="1" applyFill="1" applyBorder="1" applyAlignment="1">
      <alignment horizontal="right" vertical="center"/>
    </xf>
    <xf numFmtId="0" fontId="55" fillId="0" borderId="24" xfId="11" applyFont="1" applyFill="1" applyBorder="1" applyAlignment="1">
      <alignment horizontal="right" vertical="center"/>
    </xf>
    <xf numFmtId="0" fontId="33" fillId="0" borderId="242" xfId="11" applyFont="1" applyFill="1" applyBorder="1" applyAlignment="1">
      <alignment horizontal="center" vertical="center"/>
    </xf>
    <xf numFmtId="0" fontId="33" fillId="0" borderId="244" xfId="11" applyFont="1" applyFill="1" applyBorder="1" applyAlignment="1">
      <alignment horizontal="center" vertical="center"/>
    </xf>
    <xf numFmtId="38" fontId="55" fillId="0" borderId="243" xfId="11" applyNumberFormat="1" applyFont="1" applyFill="1" applyBorder="1" applyAlignment="1">
      <alignment horizontal="left" vertical="center" indent="3" shrinkToFit="1"/>
    </xf>
    <xf numFmtId="0" fontId="55" fillId="0" borderId="243" xfId="11" applyFont="1" applyFill="1" applyBorder="1" applyAlignment="1">
      <alignment horizontal="left" vertical="center" indent="3" shrinkToFit="1"/>
    </xf>
    <xf numFmtId="38" fontId="55" fillId="0" borderId="132" xfId="11" applyNumberFormat="1" applyFont="1" applyFill="1" applyBorder="1" applyAlignment="1">
      <alignment horizontal="right" vertical="center"/>
    </xf>
    <xf numFmtId="0" fontId="55" fillId="0" borderId="18" xfId="11" applyFont="1" applyFill="1" applyBorder="1" applyAlignment="1">
      <alignment horizontal="right" vertical="center"/>
    </xf>
    <xf numFmtId="38" fontId="55" fillId="0" borderId="132" xfId="11" applyNumberFormat="1" applyFont="1" applyFill="1" applyBorder="1" applyAlignment="1">
      <alignment horizontal="left" vertical="center" wrapText="1" indent="3"/>
    </xf>
    <xf numFmtId="0" fontId="55" fillId="0" borderId="137" xfId="11" applyFont="1" applyFill="1" applyBorder="1" applyAlignment="1">
      <alignment horizontal="left" vertical="center" wrapText="1" indent="3"/>
    </xf>
    <xf numFmtId="0" fontId="55" fillId="0" borderId="135" xfId="11" applyFont="1" applyFill="1" applyBorder="1" applyAlignment="1">
      <alignment horizontal="left" vertical="center" wrapText="1" indent="3"/>
    </xf>
    <xf numFmtId="0" fontId="55" fillId="0" borderId="42" xfId="11" applyFont="1" applyFill="1" applyBorder="1" applyAlignment="1">
      <alignment horizontal="left" vertical="center" wrapText="1" indent="3"/>
    </xf>
    <xf numFmtId="0" fontId="55" fillId="0" borderId="0" xfId="11" applyFont="1" applyFill="1" applyBorder="1" applyAlignment="1">
      <alignment horizontal="left" vertical="center" wrapText="1" indent="3"/>
    </xf>
    <xf numFmtId="0" fontId="55" fillId="0" borderId="89" xfId="11" applyFont="1" applyFill="1" applyBorder="1" applyAlignment="1">
      <alignment horizontal="left" vertical="center" wrapText="1" indent="3"/>
    </xf>
    <xf numFmtId="0" fontId="55" fillId="0" borderId="18" xfId="11" applyFont="1" applyFill="1" applyBorder="1" applyAlignment="1">
      <alignment horizontal="left" vertical="center" wrapText="1" indent="3"/>
    </xf>
    <xf numFmtId="0" fontId="55" fillId="0" borderId="24" xfId="11" applyFont="1" applyFill="1" applyBorder="1" applyAlignment="1">
      <alignment horizontal="left" vertical="center" wrapText="1" indent="3"/>
    </xf>
    <xf numFmtId="0" fontId="55" fillId="0" borderId="122" xfId="11" applyFont="1" applyFill="1" applyBorder="1" applyAlignment="1">
      <alignment horizontal="left" vertical="center" wrapText="1" indent="3"/>
    </xf>
    <xf numFmtId="0" fontId="33" fillId="0" borderId="42" xfId="11" applyFont="1" applyFill="1" applyBorder="1" applyAlignment="1">
      <alignment horizontal="center" vertical="center"/>
    </xf>
    <xf numFmtId="0" fontId="33" fillId="0" borderId="0" xfId="11" applyFont="1" applyFill="1" applyBorder="1" applyAlignment="1">
      <alignment horizontal="center" vertical="center"/>
    </xf>
    <xf numFmtId="0" fontId="55" fillId="0" borderId="137" xfId="11" applyFont="1" applyFill="1" applyBorder="1" applyAlignment="1">
      <alignment horizontal="center" vertical="center"/>
    </xf>
    <xf numFmtId="0" fontId="55" fillId="0" borderId="135" xfId="11" applyFont="1" applyFill="1" applyBorder="1" applyAlignment="1">
      <alignment horizontal="center" vertical="center"/>
    </xf>
    <xf numFmtId="0" fontId="55" fillId="0" borderId="24" xfId="11" applyFont="1" applyFill="1" applyBorder="1" applyAlignment="1">
      <alignment horizontal="center" vertical="center"/>
    </xf>
    <xf numFmtId="0" fontId="55" fillId="0" borderId="122" xfId="11" applyFont="1" applyFill="1" applyBorder="1" applyAlignment="1">
      <alignment horizontal="center" vertical="center"/>
    </xf>
    <xf numFmtId="0" fontId="55" fillId="0" borderId="132" xfId="11" applyFont="1" applyFill="1" applyBorder="1" applyAlignment="1">
      <alignment horizontal="left" vertical="center" indent="3"/>
    </xf>
    <xf numFmtId="0" fontId="55" fillId="0" borderId="137" xfId="11" applyFont="1" applyFill="1" applyBorder="1" applyAlignment="1">
      <alignment horizontal="left" vertical="center" indent="3"/>
    </xf>
    <xf numFmtId="0" fontId="55" fillId="0" borderId="135" xfId="11" applyFont="1" applyFill="1" applyBorder="1" applyAlignment="1">
      <alignment horizontal="left" vertical="center" indent="3"/>
    </xf>
    <xf numFmtId="0" fontId="55" fillId="0" borderId="18" xfId="11" applyFont="1" applyFill="1" applyBorder="1" applyAlignment="1">
      <alignment horizontal="left" vertical="center" indent="3"/>
    </xf>
    <xf numFmtId="0" fontId="55" fillId="0" borderId="24" xfId="11" applyFont="1" applyFill="1" applyBorder="1" applyAlignment="1">
      <alignment horizontal="left" vertical="center" indent="3"/>
    </xf>
    <xf numFmtId="0" fontId="55" fillId="0" borderId="122" xfId="11" applyFont="1" applyFill="1" applyBorder="1" applyAlignment="1">
      <alignment horizontal="left" vertical="center" indent="3"/>
    </xf>
    <xf numFmtId="0" fontId="50" fillId="0" borderId="132" xfId="11" applyFont="1" applyFill="1" applyBorder="1" applyAlignment="1">
      <alignment horizontal="center" vertical="center" wrapText="1"/>
    </xf>
    <xf numFmtId="0" fontId="50" fillId="0" borderId="137" xfId="11" applyFont="1" applyFill="1" applyBorder="1" applyAlignment="1">
      <alignment horizontal="center" vertical="center" wrapText="1"/>
    </xf>
    <xf numFmtId="0" fontId="50" fillId="0" borderId="18" xfId="11" applyFont="1" applyFill="1" applyBorder="1" applyAlignment="1">
      <alignment horizontal="center" vertical="center" wrapText="1"/>
    </xf>
    <xf numFmtId="0" fontId="50" fillId="0" borderId="24" xfId="11" applyFont="1" applyFill="1" applyBorder="1" applyAlignment="1">
      <alignment horizontal="center" vertical="center" wrapText="1"/>
    </xf>
    <xf numFmtId="0" fontId="55" fillId="0" borderId="132" xfId="11" applyFont="1" applyFill="1" applyBorder="1" applyAlignment="1">
      <alignment horizontal="center" vertical="center"/>
    </xf>
    <xf numFmtId="0" fontId="55" fillId="0" borderId="18" xfId="11" applyFont="1" applyFill="1" applyBorder="1" applyAlignment="1">
      <alignment horizontal="center" vertical="center"/>
    </xf>
    <xf numFmtId="0" fontId="6" fillId="0" borderId="24" xfId="11" applyFont="1" applyFill="1" applyBorder="1" applyAlignment="1">
      <alignment horizontal="center" vertical="center"/>
    </xf>
    <xf numFmtId="176" fontId="57" fillId="0" borderId="24" xfId="11" applyNumberFormat="1" applyFont="1" applyFill="1" applyBorder="1" applyAlignment="1">
      <alignment horizontal="left" vertical="center" shrinkToFit="1"/>
    </xf>
    <xf numFmtId="176" fontId="33" fillId="0" borderId="24" xfId="11" applyNumberFormat="1" applyFont="1" applyFill="1" applyBorder="1" applyAlignment="1">
      <alignment horizontal="center" vertical="center" shrinkToFit="1"/>
    </xf>
    <xf numFmtId="0" fontId="49" fillId="0" borderId="0" xfId="11" applyFont="1" applyFill="1" applyAlignment="1">
      <alignment horizontal="center"/>
    </xf>
    <xf numFmtId="0" fontId="56" fillId="0" borderId="0" xfId="11" applyFont="1" applyFill="1" applyAlignment="1">
      <alignment horizontal="left" shrinkToFit="1"/>
    </xf>
    <xf numFmtId="0" fontId="49" fillId="0" borderId="0" xfId="11" applyFont="1" applyFill="1" applyAlignment="1">
      <alignment horizontal="left" vertical="center"/>
    </xf>
    <xf numFmtId="0" fontId="33" fillId="0" borderId="89" xfId="11" applyFont="1" applyFill="1" applyBorder="1" applyAlignment="1">
      <alignment horizontal="center" vertical="center"/>
    </xf>
    <xf numFmtId="38" fontId="55" fillId="0" borderId="137" xfId="11" applyNumberFormat="1" applyFont="1" applyFill="1" applyBorder="1" applyAlignment="1">
      <alignment horizontal="left" vertical="center" wrapText="1" indent="3"/>
    </xf>
    <xf numFmtId="0" fontId="6" fillId="0" borderId="24" xfId="11" applyFont="1" applyFill="1" applyBorder="1" applyAlignment="1">
      <alignment horizontal="left" vertical="center"/>
    </xf>
    <xf numFmtId="194" fontId="55" fillId="0" borderId="137" xfId="2" applyNumberFormat="1" applyFont="1" applyFill="1" applyBorder="1" applyAlignment="1">
      <alignment horizontal="left" vertical="center" indent="3"/>
    </xf>
    <xf numFmtId="194" fontId="55" fillId="0" borderId="135" xfId="2" applyNumberFormat="1" applyFont="1" applyFill="1" applyBorder="1" applyAlignment="1">
      <alignment horizontal="left" vertical="center" indent="3"/>
    </xf>
    <xf numFmtId="194" fontId="55" fillId="0" borderId="24" xfId="2" applyNumberFormat="1" applyFont="1" applyFill="1" applyBorder="1" applyAlignment="1">
      <alignment horizontal="left" vertical="center" indent="3"/>
    </xf>
    <xf numFmtId="194" fontId="55" fillId="0" borderId="122" xfId="2" applyNumberFormat="1" applyFont="1" applyFill="1" applyBorder="1" applyAlignment="1">
      <alignment horizontal="left" vertical="center" indent="3"/>
    </xf>
    <xf numFmtId="194" fontId="55" fillId="0" borderId="132" xfId="2" applyNumberFormat="1" applyFont="1" applyFill="1" applyBorder="1" applyAlignment="1">
      <alignment horizontal="left" vertical="center" indent="3"/>
    </xf>
    <xf numFmtId="194" fontId="55" fillId="0" borderId="18" xfId="2" applyNumberFormat="1" applyFont="1" applyFill="1" applyBorder="1" applyAlignment="1">
      <alignment horizontal="left" vertical="center" indent="3"/>
    </xf>
    <xf numFmtId="0" fontId="6" fillId="0" borderId="24" xfId="11" applyFont="1" applyFill="1" applyBorder="1" applyAlignment="1">
      <alignment horizontal="center" vertical="center" shrinkToFit="1"/>
    </xf>
    <xf numFmtId="176" fontId="56" fillId="0" borderId="0" xfId="11" applyNumberFormat="1" applyFont="1" applyFill="1" applyBorder="1" applyAlignment="1">
      <alignment horizontal="left" shrinkToFit="1"/>
    </xf>
    <xf numFmtId="0" fontId="6" fillId="0" borderId="0" xfId="11" applyFont="1" applyFill="1" applyBorder="1" applyAlignment="1">
      <alignment horizontal="center" vertical="center" shrinkToFit="1"/>
    </xf>
    <xf numFmtId="176" fontId="57" fillId="0" borderId="0" xfId="11" applyNumberFormat="1" applyFont="1" applyFill="1" applyBorder="1" applyAlignment="1">
      <alignment horizontal="left" vertical="center" shrinkToFit="1"/>
    </xf>
    <xf numFmtId="0" fontId="50" fillId="0" borderId="135" xfId="11" applyFont="1" applyFill="1" applyBorder="1" applyAlignment="1">
      <alignment horizontal="center" vertical="center" wrapText="1"/>
    </xf>
    <xf numFmtId="0" fontId="50" fillId="0" borderId="122" xfId="11" applyFont="1" applyFill="1" applyBorder="1" applyAlignment="1">
      <alignment horizontal="center" vertical="center" wrapText="1"/>
    </xf>
    <xf numFmtId="0" fontId="33" fillId="0" borderId="132" xfId="11" applyFont="1" applyFill="1" applyBorder="1" applyAlignment="1">
      <alignment horizontal="center" vertical="center" shrinkToFit="1"/>
    </xf>
    <xf numFmtId="0" fontId="33" fillId="0" borderId="137" xfId="11" applyFont="1" applyFill="1" applyBorder="1" applyAlignment="1">
      <alignment horizontal="center" vertical="center" shrinkToFit="1"/>
    </xf>
    <xf numFmtId="0" fontId="33" fillId="0" borderId="18" xfId="11" applyFont="1" applyFill="1" applyBorder="1" applyAlignment="1">
      <alignment horizontal="center" vertical="center" shrinkToFit="1"/>
    </xf>
    <xf numFmtId="0" fontId="33" fillId="0" borderId="24" xfId="11" applyFont="1" applyFill="1" applyBorder="1" applyAlignment="1">
      <alignment horizontal="center" vertical="center" shrinkToFit="1"/>
    </xf>
    <xf numFmtId="0" fontId="55" fillId="0" borderId="132" xfId="11" applyFont="1" applyFill="1" applyBorder="1" applyAlignment="1">
      <alignment horizontal="right" vertical="center" indent="3"/>
    </xf>
    <xf numFmtId="0" fontId="55" fillId="0" borderId="137" xfId="11" applyFont="1" applyFill="1" applyBorder="1" applyAlignment="1">
      <alignment horizontal="right" vertical="center" indent="3"/>
    </xf>
    <xf numFmtId="0" fontId="55" fillId="0" borderId="18" xfId="11" applyFont="1" applyFill="1" applyBorder="1" applyAlignment="1">
      <alignment horizontal="right" vertical="center" indent="3"/>
    </xf>
    <xf numFmtId="0" fontId="55" fillId="0" borderId="24" xfId="11" applyFont="1" applyFill="1" applyBorder="1" applyAlignment="1">
      <alignment horizontal="right" vertical="center" indent="3"/>
    </xf>
    <xf numFmtId="0" fontId="6" fillId="0" borderId="0" xfId="11" applyFont="1" applyFill="1" applyBorder="1" applyAlignment="1">
      <alignment horizontal="center" vertical="center"/>
    </xf>
    <xf numFmtId="176" fontId="57" fillId="0" borderId="0" xfId="11" applyNumberFormat="1" applyFont="1" applyFill="1" applyBorder="1" applyAlignment="1">
      <alignment horizontal="left" vertical="center" wrapText="1" shrinkToFit="1"/>
    </xf>
    <xf numFmtId="176" fontId="57" fillId="0" borderId="24" xfId="11" applyNumberFormat="1" applyFont="1" applyFill="1" applyBorder="1" applyAlignment="1">
      <alignment horizontal="left" vertical="center" wrapText="1" shrinkToFit="1"/>
    </xf>
    <xf numFmtId="0" fontId="33" fillId="0" borderId="135" xfId="11" applyFont="1" applyFill="1" applyBorder="1" applyAlignment="1">
      <alignment horizontal="center" vertical="center" shrinkToFit="1"/>
    </xf>
    <xf numFmtId="0" fontId="33" fillId="0" borderId="122" xfId="11" applyFont="1" applyFill="1" applyBorder="1" applyAlignment="1">
      <alignment horizontal="center" vertical="center" shrinkToFit="1"/>
    </xf>
    <xf numFmtId="0" fontId="33" fillId="0" borderId="132" xfId="11" applyFont="1" applyFill="1" applyBorder="1" applyAlignment="1">
      <alignment horizontal="left" vertical="center" wrapText="1"/>
    </xf>
    <xf numFmtId="0" fontId="33" fillId="0" borderId="137" xfId="11" applyFont="1" applyFill="1" applyBorder="1" applyAlignment="1">
      <alignment horizontal="left" vertical="center" wrapText="1"/>
    </xf>
    <xf numFmtId="0" fontId="33" fillId="0" borderId="42" xfId="11" applyFont="1" applyFill="1" applyBorder="1" applyAlignment="1">
      <alignment horizontal="left" vertical="center" wrapText="1"/>
    </xf>
    <xf numFmtId="0" fontId="33" fillId="0" borderId="0" xfId="11" applyFont="1" applyFill="1" applyBorder="1" applyAlignment="1">
      <alignment horizontal="left" vertical="center" wrapText="1"/>
    </xf>
    <xf numFmtId="0" fontId="33" fillId="0" borderId="137" xfId="11" applyFont="1" applyFill="1" applyBorder="1" applyAlignment="1">
      <alignment horizontal="center" vertical="center" wrapText="1"/>
    </xf>
    <xf numFmtId="0" fontId="33" fillId="0" borderId="135" xfId="11" applyFont="1" applyFill="1" applyBorder="1" applyAlignment="1">
      <alignment horizontal="center" vertical="center" wrapText="1"/>
    </xf>
    <xf numFmtId="0" fontId="33" fillId="0" borderId="0" xfId="11" applyFont="1" applyFill="1" applyBorder="1" applyAlignment="1">
      <alignment horizontal="center" vertical="center" wrapText="1"/>
    </xf>
    <xf numFmtId="0" fontId="33" fillId="0" borderId="89" xfId="11" applyFont="1" applyFill="1" applyBorder="1" applyAlignment="1">
      <alignment horizontal="center" vertical="center" wrapText="1"/>
    </xf>
    <xf numFmtId="38" fontId="55" fillId="0" borderId="137" xfId="10" applyFont="1" applyFill="1" applyBorder="1" applyAlignment="1">
      <alignment horizontal="right" vertical="center" indent="3"/>
    </xf>
    <xf numFmtId="38" fontId="55" fillId="0" borderId="0" xfId="10" applyFont="1" applyFill="1" applyBorder="1" applyAlignment="1">
      <alignment horizontal="right" vertical="center" indent="3"/>
    </xf>
    <xf numFmtId="38" fontId="55" fillId="0" borderId="132" xfId="10" applyFont="1" applyFill="1" applyBorder="1" applyAlignment="1">
      <alignment horizontal="right" vertical="center" indent="3"/>
    </xf>
    <xf numFmtId="38" fontId="55" fillId="0" borderId="42" xfId="10" applyFont="1" applyFill="1" applyBorder="1" applyAlignment="1">
      <alignment horizontal="right" vertical="center" indent="3"/>
    </xf>
    <xf numFmtId="0" fontId="33" fillId="0" borderId="247" xfId="11" applyFont="1" applyFill="1" applyBorder="1" applyAlignment="1">
      <alignment horizontal="center" vertical="center"/>
    </xf>
    <xf numFmtId="0" fontId="33" fillId="0" borderId="248" xfId="11" applyFont="1" applyFill="1" applyBorder="1" applyAlignment="1">
      <alignment horizontal="center" vertical="center"/>
    </xf>
    <xf numFmtId="0" fontId="33" fillId="0" borderId="245" xfId="11" applyFont="1" applyFill="1" applyBorder="1" applyAlignment="1">
      <alignment horizontal="left" vertical="center" wrapText="1"/>
    </xf>
    <xf numFmtId="0" fontId="33" fillId="0" borderId="246" xfId="11" applyFont="1" applyFill="1" applyBorder="1" applyAlignment="1">
      <alignment horizontal="left" vertical="center" wrapText="1"/>
    </xf>
    <xf numFmtId="0" fontId="33" fillId="0" borderId="241" xfId="11" applyFont="1" applyFill="1" applyBorder="1" applyAlignment="1">
      <alignment horizontal="left" vertical="center" wrapText="1"/>
    </xf>
    <xf numFmtId="0" fontId="33" fillId="0" borderId="20" xfId="11" applyFont="1" applyFill="1" applyBorder="1" applyAlignment="1">
      <alignment horizontal="left" vertical="center" wrapText="1"/>
    </xf>
    <xf numFmtId="38" fontId="55" fillId="0" borderId="247" xfId="10" applyFont="1" applyFill="1" applyBorder="1" applyAlignment="1">
      <alignment horizontal="right" vertical="center" indent="3"/>
    </xf>
    <xf numFmtId="38" fontId="55" fillId="0" borderId="24" xfId="10" applyFont="1" applyFill="1" applyBorder="1" applyAlignment="1">
      <alignment horizontal="right" vertical="center" indent="3"/>
    </xf>
    <xf numFmtId="0" fontId="33" fillId="0" borderId="249" xfId="11" applyFont="1" applyFill="1" applyBorder="1" applyAlignment="1">
      <alignment horizontal="left" vertical="center" wrapText="1"/>
    </xf>
    <xf numFmtId="0" fontId="33" fillId="0" borderId="50" xfId="11" applyFont="1" applyFill="1" applyBorder="1" applyAlignment="1">
      <alignment horizontal="left" vertical="center" wrapText="1"/>
    </xf>
    <xf numFmtId="38" fontId="55" fillId="0" borderId="250" xfId="10" applyFont="1" applyFill="1" applyBorder="1" applyAlignment="1">
      <alignment horizontal="right" vertical="center" indent="3"/>
    </xf>
    <xf numFmtId="38" fontId="55" fillId="0" borderId="18" xfId="10" applyFont="1" applyFill="1" applyBorder="1" applyAlignment="1">
      <alignment horizontal="right" vertical="center" indent="3"/>
    </xf>
    <xf numFmtId="0" fontId="55" fillId="0" borderId="42" xfId="11" applyFont="1" applyFill="1" applyBorder="1" applyAlignment="1">
      <alignment horizontal="right" vertical="center" indent="3"/>
    </xf>
    <xf numFmtId="0" fontId="55" fillId="0" borderId="0" xfId="11" applyFont="1" applyFill="1" applyBorder="1" applyAlignment="1">
      <alignment horizontal="right" vertical="center" indent="3"/>
    </xf>
    <xf numFmtId="0" fontId="33" fillId="0" borderId="0" xfId="11" applyFont="1" applyFill="1" applyAlignment="1">
      <alignment horizontal="left" vertical="top" wrapText="1"/>
    </xf>
    <xf numFmtId="0" fontId="33" fillId="0" borderId="131" xfId="11" applyFont="1" applyFill="1" applyBorder="1" applyAlignment="1">
      <alignment horizontal="left" vertical="center" wrapText="1"/>
    </xf>
    <xf numFmtId="0" fontId="33" fillId="0" borderId="190" xfId="11" applyFont="1" applyFill="1" applyBorder="1" applyAlignment="1">
      <alignment horizontal="left" vertical="center" wrapText="1"/>
    </xf>
    <xf numFmtId="0" fontId="33" fillId="0" borderId="127" xfId="11" applyFont="1" applyFill="1" applyBorder="1" applyAlignment="1">
      <alignment horizontal="left" vertical="center" wrapText="1"/>
    </xf>
    <xf numFmtId="0" fontId="33" fillId="0" borderId="40" xfId="11" applyFont="1" applyFill="1" applyBorder="1" applyAlignment="1">
      <alignment horizontal="left" vertical="center" wrapText="1"/>
    </xf>
    <xf numFmtId="0" fontId="33" fillId="0" borderId="190" xfId="11" applyFont="1" applyFill="1" applyBorder="1" applyAlignment="1">
      <alignment horizontal="center" vertical="center" wrapText="1"/>
    </xf>
    <xf numFmtId="0" fontId="33" fillId="0" borderId="191" xfId="11" applyFont="1" applyFill="1" applyBorder="1" applyAlignment="1">
      <alignment horizontal="center" vertical="center" wrapText="1"/>
    </xf>
    <xf numFmtId="0" fontId="33" fillId="0" borderId="40" xfId="11" applyFont="1" applyFill="1" applyBorder="1" applyAlignment="1">
      <alignment horizontal="center" vertical="center" wrapText="1"/>
    </xf>
    <xf numFmtId="0" fontId="33" fillId="0" borderId="68" xfId="11" applyFont="1" applyFill="1" applyBorder="1" applyAlignment="1">
      <alignment horizontal="center" vertical="center" wrapText="1"/>
    </xf>
    <xf numFmtId="38" fontId="55" fillId="0" borderId="190" xfId="10" applyFont="1" applyFill="1" applyBorder="1" applyAlignment="1">
      <alignment horizontal="right" vertical="center" indent="3"/>
    </xf>
    <xf numFmtId="38" fontId="55" fillId="0" borderId="40" xfId="10" applyFont="1" applyFill="1" applyBorder="1" applyAlignment="1">
      <alignment horizontal="right" vertical="center" indent="3"/>
    </xf>
    <xf numFmtId="0" fontId="33" fillId="0" borderId="190" xfId="11" applyFont="1" applyFill="1" applyBorder="1" applyAlignment="1">
      <alignment horizontal="center" vertical="center"/>
    </xf>
    <xf numFmtId="0" fontId="33" fillId="0" borderId="145" xfId="11" applyFont="1" applyFill="1" applyBorder="1" applyAlignment="1">
      <alignment horizontal="center" vertical="center"/>
    </xf>
    <xf numFmtId="0" fontId="33" fillId="0" borderId="40" xfId="11" applyFont="1" applyFill="1" applyBorder="1" applyAlignment="1">
      <alignment horizontal="center" vertical="center"/>
    </xf>
    <xf numFmtId="0" fontId="33" fillId="0" borderId="73" xfId="11" applyFont="1" applyFill="1" applyBorder="1" applyAlignment="1">
      <alignment horizontal="center" vertical="center"/>
    </xf>
    <xf numFmtId="38" fontId="55" fillId="0" borderId="192" xfId="10" applyFont="1" applyFill="1" applyBorder="1" applyAlignment="1">
      <alignment horizontal="right" vertical="center" indent="3"/>
    </xf>
    <xf numFmtId="38" fontId="55" fillId="0" borderId="51" xfId="10" applyFont="1" applyFill="1" applyBorder="1" applyAlignment="1">
      <alignment horizontal="right" vertical="center" indent="3"/>
    </xf>
    <xf numFmtId="0" fontId="33" fillId="0" borderId="0" xfId="11" applyFont="1" applyFill="1" applyAlignment="1">
      <alignment horizontal="center" vertical="top" wrapText="1"/>
    </xf>
    <xf numFmtId="0" fontId="33" fillId="0" borderId="192" xfId="11" applyFont="1" applyFill="1" applyBorder="1" applyAlignment="1">
      <alignment horizontal="left" vertical="center" shrinkToFit="1"/>
    </xf>
    <xf numFmtId="0" fontId="33" fillId="0" borderId="190" xfId="11" applyFont="1" applyFill="1" applyBorder="1" applyAlignment="1">
      <alignment horizontal="left" vertical="center" shrinkToFit="1"/>
    </xf>
    <xf numFmtId="0" fontId="33" fillId="0" borderId="42" xfId="11" applyFont="1" applyFill="1" applyBorder="1" applyAlignment="1">
      <alignment horizontal="left" vertical="center" shrinkToFit="1"/>
    </xf>
    <xf numFmtId="0" fontId="33" fillId="0" borderId="0" xfId="11" applyFont="1" applyFill="1" applyBorder="1" applyAlignment="1">
      <alignment horizontal="left" vertical="center" shrinkToFit="1"/>
    </xf>
    <xf numFmtId="0" fontId="71" fillId="0" borderId="190" xfId="11" applyFont="1" applyFill="1" applyBorder="1" applyAlignment="1">
      <alignment horizontal="right" vertical="center" indent="3"/>
    </xf>
    <xf numFmtId="0" fontId="71" fillId="0" borderId="0" xfId="11" applyFont="1" applyFill="1" applyBorder="1" applyAlignment="1">
      <alignment horizontal="right" vertical="center" indent="3"/>
    </xf>
    <xf numFmtId="0" fontId="33" fillId="0" borderId="191" xfId="11" applyFont="1" applyFill="1" applyBorder="1" applyAlignment="1">
      <alignment horizontal="center" vertical="center"/>
    </xf>
    <xf numFmtId="0" fontId="71" fillId="0" borderId="192" xfId="11" applyFont="1" applyFill="1" applyBorder="1" applyAlignment="1">
      <alignment horizontal="right" vertical="center" indent="3"/>
    </xf>
    <xf numFmtId="0" fontId="71" fillId="0" borderId="42" xfId="11" applyFont="1" applyFill="1" applyBorder="1" applyAlignment="1">
      <alignment horizontal="right" vertical="center" indent="3"/>
    </xf>
    <xf numFmtId="0" fontId="33" fillId="0" borderId="251" xfId="11" applyFont="1" applyFill="1" applyBorder="1" applyAlignment="1">
      <alignment horizontal="left" vertical="center" wrapText="1"/>
    </xf>
    <xf numFmtId="0" fontId="33" fillId="0" borderId="247" xfId="11" applyFont="1" applyFill="1" applyBorder="1" applyAlignment="1">
      <alignment horizontal="left" vertical="center" wrapText="1"/>
    </xf>
    <xf numFmtId="0" fontId="33" fillId="0" borderId="244" xfId="11" applyFont="1" applyFill="1" applyBorder="1" applyAlignment="1">
      <alignment horizontal="left" vertical="center" wrapText="1"/>
    </xf>
    <xf numFmtId="0" fontId="33" fillId="0" borderId="24" xfId="11" applyFont="1" applyFill="1" applyBorder="1" applyAlignment="1">
      <alignment horizontal="left" vertical="center" wrapText="1"/>
    </xf>
    <xf numFmtId="0" fontId="71" fillId="0" borderId="250" xfId="11" applyFont="1" applyFill="1" applyBorder="1" applyAlignment="1">
      <alignment horizontal="right" vertical="center" indent="3"/>
    </xf>
    <xf numFmtId="0" fontId="71" fillId="0" borderId="247" xfId="11" applyFont="1" applyFill="1" applyBorder="1" applyAlignment="1">
      <alignment horizontal="right" vertical="center" indent="3"/>
    </xf>
    <xf numFmtId="0" fontId="71" fillId="0" borderId="18" xfId="11" applyFont="1" applyFill="1" applyBorder="1" applyAlignment="1">
      <alignment horizontal="right" vertical="center" indent="3"/>
    </xf>
    <xf numFmtId="0" fontId="71" fillId="0" borderId="24" xfId="11" applyFont="1" applyFill="1" applyBorder="1" applyAlignment="1">
      <alignment horizontal="right" vertical="center" indent="3"/>
    </xf>
    <xf numFmtId="0" fontId="54" fillId="0" borderId="30" xfId="11" applyFont="1" applyFill="1" applyBorder="1" applyAlignment="1">
      <alignment horizontal="center" vertical="center"/>
    </xf>
    <xf numFmtId="0" fontId="33" fillId="0" borderId="248" xfId="11" applyFont="1" applyFill="1" applyBorder="1" applyAlignment="1">
      <alignment horizontal="left" vertical="center" wrapText="1"/>
    </xf>
    <xf numFmtId="0" fontId="33" fillId="0" borderId="122" xfId="11" applyFont="1" applyFill="1" applyBorder="1" applyAlignment="1">
      <alignment horizontal="left" vertical="center" wrapText="1"/>
    </xf>
    <xf numFmtId="0" fontId="33" fillId="0" borderId="0" xfId="11" applyFont="1" applyFill="1" applyAlignment="1">
      <alignment vertical="top" wrapText="1"/>
    </xf>
    <xf numFmtId="0" fontId="33" fillId="0" borderId="18" xfId="11" applyFont="1" applyFill="1" applyBorder="1" applyAlignment="1">
      <alignment horizontal="left" vertical="center" wrapText="1"/>
    </xf>
    <xf numFmtId="0" fontId="33" fillId="0" borderId="24" xfId="11" applyFont="1" applyFill="1" applyBorder="1" applyAlignment="1">
      <alignment horizontal="center" vertical="center" wrapText="1"/>
    </xf>
    <xf numFmtId="0" fontId="33" fillId="0" borderId="122" xfId="11" applyFont="1" applyFill="1" applyBorder="1" applyAlignment="1">
      <alignment horizontal="center" vertical="center" wrapText="1"/>
    </xf>
    <xf numFmtId="0" fontId="71" fillId="0" borderId="137" xfId="11" applyFont="1" applyFill="1" applyBorder="1" applyAlignment="1">
      <alignment horizontal="right" vertical="center" indent="3"/>
    </xf>
    <xf numFmtId="0" fontId="71" fillId="0" borderId="132" xfId="11" applyFont="1" applyFill="1" applyBorder="1" applyAlignment="1">
      <alignment horizontal="right" vertical="center" indent="3"/>
    </xf>
    <xf numFmtId="176" fontId="55" fillId="0" borderId="24" xfId="11" applyNumberFormat="1" applyFont="1" applyFill="1" applyBorder="1" applyAlignment="1">
      <alignment horizontal="right" vertical="center" shrinkToFit="1"/>
    </xf>
    <xf numFmtId="176" fontId="35" fillId="0" borderId="0" xfId="11" applyNumberFormat="1" applyFont="1" applyFill="1" applyBorder="1" applyAlignment="1">
      <alignment horizontal="center" vertical="center" wrapText="1" shrinkToFit="1"/>
    </xf>
    <xf numFmtId="0" fontId="33" fillId="0" borderId="0" xfId="11" applyFont="1" applyFill="1" applyAlignment="1">
      <alignment vertical="top" shrinkToFit="1"/>
    </xf>
    <xf numFmtId="0" fontId="33" fillId="6" borderId="0" xfId="11" applyFont="1" applyFill="1" applyAlignment="1">
      <alignment horizontal="right" vertical="center"/>
    </xf>
    <xf numFmtId="0" fontId="48" fillId="6" borderId="0" xfId="11" applyFont="1" applyFill="1" applyBorder="1" applyAlignment="1">
      <alignment horizontal="center" vertical="center"/>
    </xf>
    <xf numFmtId="0" fontId="48" fillId="6" borderId="0" xfId="11" applyFont="1" applyFill="1" applyAlignment="1">
      <alignment horizontal="center" vertical="center"/>
    </xf>
    <xf numFmtId="0" fontId="6" fillId="6" borderId="132" xfId="11" applyFont="1" applyFill="1" applyBorder="1" applyAlignment="1">
      <alignment horizontal="center" vertical="center"/>
    </xf>
    <xf numFmtId="0" fontId="6" fillId="6" borderId="137" xfId="11" applyFont="1" applyFill="1" applyBorder="1" applyAlignment="1">
      <alignment horizontal="center" vertical="center"/>
    </xf>
    <xf numFmtId="0" fontId="6" fillId="6" borderId="135" xfId="11" applyFont="1" applyFill="1" applyBorder="1" applyAlignment="1">
      <alignment horizontal="center" vertical="center"/>
    </xf>
    <xf numFmtId="0" fontId="6" fillId="6" borderId="42" xfId="11" applyFont="1" applyFill="1" applyBorder="1" applyAlignment="1">
      <alignment horizontal="center" vertical="center"/>
    </xf>
    <xf numFmtId="0" fontId="6" fillId="6" borderId="0" xfId="11" applyFont="1" applyFill="1" applyBorder="1" applyAlignment="1">
      <alignment horizontal="center" vertical="center"/>
    </xf>
    <xf numFmtId="0" fontId="6" fillId="6" borderId="89" xfId="11" applyFont="1" applyFill="1" applyBorder="1" applyAlignment="1">
      <alignment horizontal="center" vertical="center"/>
    </xf>
    <xf numFmtId="0" fontId="6" fillId="6" borderId="18" xfId="11" applyFont="1" applyFill="1" applyBorder="1" applyAlignment="1">
      <alignment horizontal="center" vertical="center"/>
    </xf>
    <xf numFmtId="0" fontId="6" fillId="6" borderId="24" xfId="11" applyFont="1" applyFill="1" applyBorder="1" applyAlignment="1">
      <alignment horizontal="center" vertical="center"/>
    </xf>
    <xf numFmtId="0" fontId="6" fillId="6" borderId="122" xfId="11" applyFont="1" applyFill="1" applyBorder="1" applyAlignment="1">
      <alignment horizontal="center" vertical="center"/>
    </xf>
    <xf numFmtId="0" fontId="49" fillId="6" borderId="0" xfId="11" applyFont="1" applyFill="1" applyAlignment="1">
      <alignment horizontal="center"/>
    </xf>
    <xf numFmtId="0" fontId="56" fillId="6" borderId="0" xfId="11" applyFont="1" applyFill="1" applyAlignment="1">
      <alignment horizontal="left" shrinkToFit="1"/>
    </xf>
    <xf numFmtId="0" fontId="56" fillId="6" borderId="0" xfId="11" applyFont="1" applyFill="1" applyAlignment="1">
      <alignment horizontal="left" vertical="center"/>
    </xf>
    <xf numFmtId="0" fontId="6" fillId="6" borderId="132" xfId="11" applyFont="1" applyFill="1" applyBorder="1" applyAlignment="1">
      <alignment horizontal="center" vertical="center" wrapText="1"/>
    </xf>
    <xf numFmtId="0" fontId="6" fillId="6" borderId="137" xfId="11" applyFont="1" applyFill="1" applyBorder="1" applyAlignment="1">
      <alignment horizontal="center" vertical="center" wrapText="1"/>
    </xf>
    <xf numFmtId="0" fontId="6" fillId="6" borderId="135" xfId="11" applyFont="1" applyFill="1" applyBorder="1" applyAlignment="1">
      <alignment horizontal="center" vertical="center" wrapText="1"/>
    </xf>
    <xf numFmtId="0" fontId="6" fillId="6" borderId="18" xfId="11" applyFont="1" applyFill="1" applyBorder="1" applyAlignment="1">
      <alignment horizontal="center" vertical="center" wrapText="1"/>
    </xf>
    <xf numFmtId="0" fontId="6" fillId="6" borderId="24" xfId="11" applyFont="1" applyFill="1" applyBorder="1" applyAlignment="1">
      <alignment horizontal="center" vertical="center" wrapText="1"/>
    </xf>
    <xf numFmtId="0" fontId="6" fillId="6" borderId="122" xfId="11" applyFont="1" applyFill="1" applyBorder="1" applyAlignment="1">
      <alignment horizontal="center" vertical="center" wrapText="1"/>
    </xf>
    <xf numFmtId="0" fontId="6" fillId="6" borderId="20" xfId="11" applyFont="1" applyFill="1" applyBorder="1" applyAlignment="1">
      <alignment horizontal="center" vertical="center" wrapText="1"/>
    </xf>
    <xf numFmtId="0" fontId="6" fillId="6" borderId="132" xfId="11" applyFont="1" applyFill="1" applyBorder="1" applyAlignment="1">
      <alignment horizontal="left" vertical="center" wrapText="1"/>
    </xf>
    <xf numFmtId="0" fontId="6" fillId="6" borderId="137" xfId="11" applyFont="1" applyFill="1" applyBorder="1" applyAlignment="1">
      <alignment horizontal="left" vertical="center" wrapText="1"/>
    </xf>
    <xf numFmtId="0" fontId="6" fillId="6" borderId="135" xfId="11" applyFont="1" applyFill="1" applyBorder="1" applyAlignment="1">
      <alignment horizontal="left" vertical="center" wrapText="1"/>
    </xf>
    <xf numFmtId="0" fontId="6" fillId="6" borderId="18" xfId="11" applyFont="1" applyFill="1" applyBorder="1" applyAlignment="1">
      <alignment horizontal="left" vertical="center" wrapText="1"/>
    </xf>
    <xf numFmtId="0" fontId="6" fillId="6" borderId="24" xfId="11" applyFont="1" applyFill="1" applyBorder="1" applyAlignment="1">
      <alignment horizontal="left" vertical="center" wrapText="1"/>
    </xf>
    <xf numFmtId="0" fontId="6" fillId="6" borderId="122" xfId="11" applyFont="1" applyFill="1" applyBorder="1" applyAlignment="1">
      <alignment horizontal="left" vertical="center" wrapText="1"/>
    </xf>
    <xf numFmtId="193" fontId="33" fillId="6" borderId="0" xfId="11" applyNumberFormat="1" applyFont="1" applyFill="1" applyBorder="1" applyAlignment="1">
      <alignment horizontal="right" vertical="center"/>
    </xf>
    <xf numFmtId="0" fontId="33" fillId="6" borderId="0" xfId="11" applyFont="1" applyFill="1" applyAlignment="1">
      <alignment horizontal="left" vertical="center"/>
    </xf>
    <xf numFmtId="0" fontId="6" fillId="6" borderId="42" xfId="11" applyFont="1" applyFill="1" applyBorder="1" applyAlignment="1">
      <alignment horizontal="center" vertical="center" wrapText="1"/>
    </xf>
    <xf numFmtId="0" fontId="6" fillId="6" borderId="0" xfId="11" applyFont="1" applyFill="1" applyBorder="1" applyAlignment="1">
      <alignment horizontal="center" vertical="center" wrapText="1"/>
    </xf>
    <xf numFmtId="0" fontId="31" fillId="6" borderId="0" xfId="11" applyFont="1" applyFill="1" applyAlignment="1">
      <alignment horizontal="right" vertical="center"/>
    </xf>
    <xf numFmtId="38" fontId="31" fillId="6" borderId="0" xfId="11" applyNumberFormat="1" applyFont="1" applyFill="1" applyAlignment="1">
      <alignment horizontal="center" vertical="center" shrinkToFit="1"/>
    </xf>
    <xf numFmtId="0" fontId="31" fillId="6" borderId="0" xfId="11" applyFont="1" applyFill="1" applyAlignment="1">
      <alignment horizontal="center" vertical="center" shrinkToFit="1"/>
    </xf>
    <xf numFmtId="176" fontId="57" fillId="6" borderId="24" xfId="11" applyNumberFormat="1" applyFont="1" applyFill="1" applyBorder="1" applyAlignment="1">
      <alignment horizontal="left" vertical="center" shrinkToFit="1"/>
    </xf>
    <xf numFmtId="176" fontId="33" fillId="6" borderId="24" xfId="11" applyNumberFormat="1" applyFont="1" applyFill="1" applyBorder="1" applyAlignment="1">
      <alignment horizontal="center" vertical="center" shrinkToFit="1"/>
    </xf>
    <xf numFmtId="176" fontId="57" fillId="6" borderId="132" xfId="11" applyNumberFormat="1" applyFont="1" applyFill="1" applyBorder="1" applyAlignment="1">
      <alignment horizontal="right" vertical="center"/>
    </xf>
    <xf numFmtId="176" fontId="57" fillId="6" borderId="137" xfId="11" applyNumberFormat="1" applyFont="1" applyFill="1" applyBorder="1" applyAlignment="1">
      <alignment horizontal="right" vertical="center"/>
    </xf>
    <xf numFmtId="176" fontId="57" fillId="6" borderId="135" xfId="11" applyNumberFormat="1" applyFont="1" applyFill="1" applyBorder="1" applyAlignment="1">
      <alignment horizontal="right" vertical="center"/>
    </xf>
    <xf numFmtId="176" fontId="57" fillId="6" borderId="132" xfId="11" applyNumberFormat="1" applyFont="1" applyFill="1" applyBorder="1" applyAlignment="1">
      <alignment horizontal="right" vertical="center" wrapText="1"/>
    </xf>
    <xf numFmtId="176" fontId="57" fillId="6" borderId="137" xfId="11" applyNumberFormat="1" applyFont="1" applyFill="1" applyBorder="1" applyAlignment="1">
      <alignment horizontal="right" vertical="center" wrapText="1"/>
    </xf>
    <xf numFmtId="176" fontId="57" fillId="6" borderId="135" xfId="11" applyNumberFormat="1" applyFont="1" applyFill="1" applyBorder="1" applyAlignment="1">
      <alignment horizontal="right" vertical="center" wrapText="1"/>
    </xf>
    <xf numFmtId="0" fontId="57" fillId="6" borderId="132" xfId="11" applyFont="1" applyFill="1" applyBorder="1" applyAlignment="1">
      <alignment horizontal="left" vertical="center" shrinkToFit="1"/>
    </xf>
    <xf numFmtId="0" fontId="57" fillId="6" borderId="137" xfId="11" applyFont="1" applyFill="1" applyBorder="1" applyAlignment="1">
      <alignment horizontal="left" vertical="center" shrinkToFit="1"/>
    </xf>
    <xf numFmtId="0" fontId="57" fillId="6" borderId="135" xfId="11" applyFont="1" applyFill="1" applyBorder="1" applyAlignment="1">
      <alignment horizontal="left" vertical="center" shrinkToFit="1"/>
    </xf>
    <xf numFmtId="38" fontId="57" fillId="6" borderId="132" xfId="11" applyNumberFormat="1" applyFont="1" applyFill="1" applyBorder="1" applyAlignment="1">
      <alignment horizontal="right" vertical="center" wrapText="1"/>
    </xf>
    <xf numFmtId="0" fontId="57" fillId="6" borderId="137" xfId="11" applyFont="1" applyFill="1" applyBorder="1" applyAlignment="1">
      <alignment horizontal="right" vertical="center" wrapText="1"/>
    </xf>
    <xf numFmtId="0" fontId="57" fillId="6" borderId="137" xfId="11" applyFont="1" applyFill="1" applyBorder="1" applyAlignment="1">
      <alignment horizontal="center" vertical="center" wrapText="1"/>
    </xf>
    <xf numFmtId="0" fontId="57" fillId="6" borderId="135" xfId="11" applyFont="1" applyFill="1" applyBorder="1" applyAlignment="1">
      <alignment horizontal="center" vertical="center" wrapText="1"/>
    </xf>
    <xf numFmtId="0" fontId="57" fillId="6" borderId="42" xfId="11" applyFont="1" applyFill="1" applyBorder="1" applyAlignment="1">
      <alignment horizontal="left" vertical="center" shrinkToFit="1"/>
    </xf>
    <xf numFmtId="0" fontId="57" fillId="6" borderId="0" xfId="11" applyFont="1" applyFill="1" applyBorder="1" applyAlignment="1">
      <alignment horizontal="left" vertical="center" shrinkToFit="1"/>
    </xf>
    <xf numFmtId="0" fontId="57" fillId="6" borderId="89" xfId="11" applyFont="1" applyFill="1" applyBorder="1" applyAlignment="1">
      <alignment horizontal="left" vertical="center" shrinkToFit="1"/>
    </xf>
    <xf numFmtId="0" fontId="57" fillId="6" borderId="42" xfId="11" applyFont="1" applyFill="1" applyBorder="1" applyAlignment="1">
      <alignment horizontal="right" vertical="center" wrapText="1"/>
    </xf>
    <xf numFmtId="0" fontId="57" fillId="6" borderId="0" xfId="11" applyFont="1" applyFill="1" applyBorder="1" applyAlignment="1">
      <alignment horizontal="right" vertical="center" wrapText="1"/>
    </xf>
    <xf numFmtId="0" fontId="57" fillId="6" borderId="0" xfId="11" applyFont="1" applyFill="1" applyBorder="1" applyAlignment="1">
      <alignment horizontal="center" vertical="center" wrapText="1"/>
    </xf>
    <xf numFmtId="0" fontId="57" fillId="6" borderId="89" xfId="11" applyFont="1" applyFill="1" applyBorder="1" applyAlignment="1">
      <alignment horizontal="center" vertical="center" wrapText="1"/>
    </xf>
    <xf numFmtId="176" fontId="57" fillId="6" borderId="42" xfId="11" applyNumberFormat="1" applyFont="1" applyFill="1" applyBorder="1" applyAlignment="1">
      <alignment horizontal="right" vertical="center"/>
    </xf>
    <xf numFmtId="176" fontId="57" fillId="6" borderId="0" xfId="11" applyNumberFormat="1" applyFont="1" applyFill="1" applyBorder="1" applyAlignment="1">
      <alignment horizontal="right" vertical="center"/>
    </xf>
    <xf numFmtId="176" fontId="57" fillId="6" borderId="89" xfId="11" applyNumberFormat="1" applyFont="1" applyFill="1" applyBorder="1" applyAlignment="1">
      <alignment horizontal="right" vertical="center"/>
    </xf>
    <xf numFmtId="38" fontId="57" fillId="6" borderId="137" xfId="11" applyNumberFormat="1" applyFont="1" applyFill="1" applyBorder="1" applyAlignment="1">
      <alignment horizontal="right" vertical="center" wrapText="1"/>
    </xf>
    <xf numFmtId="176" fontId="57" fillId="6" borderId="42" xfId="11" applyNumberFormat="1" applyFont="1" applyFill="1" applyBorder="1" applyAlignment="1">
      <alignment horizontal="right" vertical="center" wrapText="1"/>
    </xf>
    <xf numFmtId="176" fontId="57" fillId="6" borderId="0" xfId="11" applyNumberFormat="1" applyFont="1" applyFill="1" applyBorder="1" applyAlignment="1">
      <alignment horizontal="right" vertical="center" wrapText="1"/>
    </xf>
    <xf numFmtId="176" fontId="57" fillId="6" borderId="89" xfId="11" applyNumberFormat="1" applyFont="1" applyFill="1" applyBorder="1" applyAlignment="1">
      <alignment horizontal="right" vertical="center" wrapText="1"/>
    </xf>
    <xf numFmtId="176" fontId="33" fillId="6" borderId="0" xfId="11" applyNumberFormat="1" applyFont="1" applyFill="1" applyBorder="1" applyAlignment="1">
      <alignment vertical="center" shrinkToFit="1"/>
    </xf>
    <xf numFmtId="0" fontId="33" fillId="6" borderId="0" xfId="11" applyFont="1" applyFill="1" applyAlignment="1">
      <alignment horizontal="left" vertical="top" wrapText="1"/>
    </xf>
    <xf numFmtId="38" fontId="57" fillId="6" borderId="42" xfId="11" applyNumberFormat="1" applyFont="1" applyFill="1" applyBorder="1" applyAlignment="1">
      <alignment horizontal="right" vertical="center" wrapText="1"/>
    </xf>
    <xf numFmtId="0" fontId="33" fillId="6" borderId="0" xfId="11" applyFont="1" applyFill="1" applyAlignment="1">
      <alignment horizontal="center" vertical="top" wrapText="1"/>
    </xf>
    <xf numFmtId="0" fontId="33" fillId="6" borderId="0" xfId="11" applyFont="1" applyFill="1" applyAlignment="1">
      <alignment vertical="top" wrapText="1"/>
    </xf>
    <xf numFmtId="176" fontId="55" fillId="6" borderId="24" xfId="11" applyNumberFormat="1" applyFont="1" applyFill="1" applyBorder="1" applyAlignment="1">
      <alignment horizontal="right" vertical="center" shrinkToFit="1"/>
    </xf>
    <xf numFmtId="176" fontId="57" fillId="6" borderId="18" xfId="11" applyNumberFormat="1" applyFont="1" applyFill="1" applyBorder="1" applyAlignment="1">
      <alignment horizontal="right" vertical="center"/>
    </xf>
    <xf numFmtId="176" fontId="57" fillId="6" borderId="24" xfId="11" applyNumberFormat="1" applyFont="1" applyFill="1" applyBorder="1" applyAlignment="1">
      <alignment horizontal="right" vertical="center"/>
    </xf>
    <xf numFmtId="176" fontId="57" fillId="6" borderId="122" xfId="11" applyNumberFormat="1" applyFont="1" applyFill="1" applyBorder="1" applyAlignment="1">
      <alignment horizontal="right" vertical="center"/>
    </xf>
    <xf numFmtId="176" fontId="57" fillId="6" borderId="18" xfId="11" applyNumberFormat="1" applyFont="1" applyFill="1" applyBorder="1" applyAlignment="1">
      <alignment horizontal="right" vertical="center" wrapText="1"/>
    </xf>
    <xf numFmtId="176" fontId="57" fillId="6" borderId="24" xfId="11" applyNumberFormat="1" applyFont="1" applyFill="1" applyBorder="1" applyAlignment="1">
      <alignment horizontal="right" vertical="center" wrapText="1"/>
    </xf>
    <xf numFmtId="176" fontId="57" fillId="6" borderId="122" xfId="11" applyNumberFormat="1" applyFont="1" applyFill="1" applyBorder="1" applyAlignment="1">
      <alignment horizontal="right" vertical="center" wrapText="1"/>
    </xf>
    <xf numFmtId="176" fontId="57" fillId="6" borderId="51" xfId="11" applyNumberFormat="1" applyFont="1" applyFill="1" applyBorder="1" applyAlignment="1">
      <alignment horizontal="right" vertical="center" wrapText="1"/>
    </xf>
    <xf numFmtId="176" fontId="57" fillId="6" borderId="40" xfId="11" applyNumberFormat="1" applyFont="1" applyFill="1" applyBorder="1" applyAlignment="1">
      <alignment horizontal="right" vertical="center" wrapText="1"/>
    </xf>
    <xf numFmtId="176" fontId="57" fillId="6" borderId="68" xfId="11" applyNumberFormat="1" applyFont="1" applyFill="1" applyBorder="1" applyAlignment="1">
      <alignment horizontal="right" vertical="center" wrapText="1"/>
    </xf>
    <xf numFmtId="0" fontId="33" fillId="6" borderId="132" xfId="11" applyFont="1" applyFill="1" applyBorder="1" applyAlignment="1">
      <alignment horizontal="center" vertical="center"/>
    </xf>
    <xf numFmtId="0" fontId="33" fillId="6" borderId="137" xfId="11" applyFont="1" applyFill="1" applyBorder="1" applyAlignment="1">
      <alignment horizontal="center" vertical="center"/>
    </xf>
    <xf numFmtId="0" fontId="33" fillId="6" borderId="135" xfId="11" applyFont="1" applyFill="1" applyBorder="1" applyAlignment="1">
      <alignment horizontal="center" vertical="center"/>
    </xf>
    <xf numFmtId="0" fontId="33" fillId="6" borderId="18" xfId="11" applyFont="1" applyFill="1" applyBorder="1" applyAlignment="1">
      <alignment horizontal="center" vertical="center"/>
    </xf>
    <xf numFmtId="0" fontId="33" fillId="6" borderId="24" xfId="11" applyFont="1" applyFill="1" applyBorder="1" applyAlignment="1">
      <alignment horizontal="center" vertical="center"/>
    </xf>
    <xf numFmtId="0" fontId="33" fillId="6" borderId="122" xfId="11" applyFont="1" applyFill="1" applyBorder="1" applyAlignment="1">
      <alignment horizontal="center" vertical="center"/>
    </xf>
    <xf numFmtId="176" fontId="55" fillId="6" borderId="132" xfId="11" applyNumberFormat="1" applyFont="1" applyFill="1" applyBorder="1" applyAlignment="1">
      <alignment horizontal="right" vertical="center"/>
    </xf>
    <xf numFmtId="0" fontId="55" fillId="6" borderId="137" xfId="11" applyFont="1" applyFill="1" applyBorder="1" applyAlignment="1">
      <alignment horizontal="right" vertical="center"/>
    </xf>
    <xf numFmtId="0" fontId="55" fillId="6" borderId="18" xfId="11" applyFont="1" applyFill="1" applyBorder="1" applyAlignment="1">
      <alignment horizontal="right" vertical="center"/>
    </xf>
    <xf numFmtId="0" fontId="55" fillId="6" borderId="24" xfId="11" applyFont="1" applyFill="1" applyBorder="1" applyAlignment="1">
      <alignment horizontal="right" vertical="center"/>
    </xf>
    <xf numFmtId="176" fontId="55" fillId="6" borderId="131" xfId="11" applyNumberFormat="1" applyFont="1" applyFill="1" applyBorder="1" applyAlignment="1">
      <alignment horizontal="right" vertical="center"/>
    </xf>
    <xf numFmtId="0" fontId="55" fillId="6" borderId="190" xfId="11" applyFont="1" applyFill="1" applyBorder="1" applyAlignment="1">
      <alignment horizontal="right" vertical="center"/>
    </xf>
    <xf numFmtId="0" fontId="55" fillId="6" borderId="145" xfId="11" applyFont="1" applyFill="1" applyBorder="1" applyAlignment="1">
      <alignment horizontal="right" vertical="center"/>
    </xf>
    <xf numFmtId="0" fontId="55" fillId="6" borderId="127" xfId="11" applyFont="1" applyFill="1" applyBorder="1" applyAlignment="1">
      <alignment horizontal="right" vertical="center"/>
    </xf>
    <xf numFmtId="0" fontId="55" fillId="6" borderId="40" xfId="11" applyFont="1" applyFill="1" applyBorder="1" applyAlignment="1">
      <alignment horizontal="right" vertical="center"/>
    </xf>
    <xf numFmtId="0" fontId="55" fillId="6" borderId="73" xfId="11" applyFont="1" applyFill="1" applyBorder="1" applyAlignment="1">
      <alignment horizontal="right" vertical="center"/>
    </xf>
    <xf numFmtId="0" fontId="33" fillId="6" borderId="137" xfId="11" applyFont="1" applyFill="1" applyBorder="1" applyAlignment="1">
      <alignment horizontal="left" vertical="center"/>
    </xf>
    <xf numFmtId="0" fontId="33" fillId="6" borderId="135" xfId="11" applyFont="1" applyFill="1" applyBorder="1" applyAlignment="1">
      <alignment horizontal="left" vertical="center"/>
    </xf>
    <xf numFmtId="0" fontId="33" fillId="6" borderId="24" xfId="11" applyFont="1" applyFill="1" applyBorder="1" applyAlignment="1">
      <alignment horizontal="left" vertical="center"/>
    </xf>
    <xf numFmtId="0" fontId="33" fillId="6" borderId="122" xfId="11" applyFont="1" applyFill="1" applyBorder="1" applyAlignment="1">
      <alignment horizontal="left" vertical="center"/>
    </xf>
    <xf numFmtId="0" fontId="57" fillId="6" borderId="18" xfId="11" applyFont="1" applyFill="1" applyBorder="1" applyAlignment="1">
      <alignment horizontal="right" vertical="center" wrapText="1"/>
    </xf>
    <xf numFmtId="0" fontId="57" fillId="6" borderId="24" xfId="11" applyFont="1" applyFill="1" applyBorder="1" applyAlignment="1">
      <alignment horizontal="right" vertical="center" wrapText="1"/>
    </xf>
    <xf numFmtId="0" fontId="57" fillId="6" borderId="24" xfId="11" applyFont="1" applyFill="1" applyBorder="1" applyAlignment="1">
      <alignment horizontal="center" vertical="center" wrapText="1"/>
    </xf>
    <xf numFmtId="0" fontId="57" fillId="6" borderId="122" xfId="11" applyFont="1" applyFill="1" applyBorder="1" applyAlignment="1">
      <alignment horizontal="center" vertical="center" wrapText="1"/>
    </xf>
    <xf numFmtId="0" fontId="69" fillId="6" borderId="137" xfId="11" applyFont="1" applyFill="1" applyBorder="1" applyAlignment="1">
      <alignment horizontal="left" vertical="center"/>
    </xf>
    <xf numFmtId="0" fontId="69" fillId="6" borderId="135" xfId="11" applyFont="1" applyFill="1" applyBorder="1" applyAlignment="1">
      <alignment horizontal="left" vertical="center"/>
    </xf>
    <xf numFmtId="0" fontId="69" fillId="6" borderId="24" xfId="11" applyFont="1" applyFill="1" applyBorder="1" applyAlignment="1">
      <alignment horizontal="left" vertical="center"/>
    </xf>
    <xf numFmtId="0" fontId="69" fillId="6" borderId="122" xfId="11" applyFont="1" applyFill="1" applyBorder="1" applyAlignment="1">
      <alignment horizontal="left" vertical="center"/>
    </xf>
    <xf numFmtId="0" fontId="5" fillId="0" borderId="262" xfId="12" applyFont="1" applyFill="1" applyBorder="1" applyAlignment="1">
      <alignment horizontal="center" vertical="center"/>
    </xf>
    <xf numFmtId="0" fontId="5" fillId="0" borderId="198" xfId="12" applyFont="1" applyFill="1" applyBorder="1" applyAlignment="1">
      <alignment horizontal="center" vertical="center"/>
    </xf>
    <xf numFmtId="0" fontId="35" fillId="0" borderId="261" xfId="12" applyFont="1" applyFill="1" applyBorder="1" applyAlignment="1">
      <alignment horizontal="left" vertical="center"/>
    </xf>
    <xf numFmtId="0" fontId="35" fillId="0" borderId="183" xfId="12" applyFont="1" applyFill="1" applyBorder="1" applyAlignment="1">
      <alignment horizontal="left" vertical="center"/>
    </xf>
    <xf numFmtId="0" fontId="5" fillId="0" borderId="221" xfId="12" applyFont="1" applyFill="1" applyBorder="1" applyAlignment="1">
      <alignment horizontal="center" vertical="center"/>
    </xf>
    <xf numFmtId="0" fontId="5" fillId="0" borderId="215" xfId="12" applyFont="1" applyFill="1" applyBorder="1" applyAlignment="1">
      <alignment horizontal="center" vertical="center"/>
    </xf>
    <xf numFmtId="0" fontId="5" fillId="0" borderId="216" xfId="12" applyFont="1" applyFill="1" applyBorder="1" applyAlignment="1">
      <alignment horizontal="center" vertical="center"/>
    </xf>
    <xf numFmtId="0" fontId="5" fillId="0" borderId="18" xfId="12" applyFont="1" applyFill="1" applyBorder="1" applyAlignment="1">
      <alignment horizontal="left" vertical="center"/>
    </xf>
    <xf numFmtId="0" fontId="5" fillId="0" borderId="24" xfId="12" applyFont="1" applyFill="1" applyBorder="1" applyAlignment="1">
      <alignment horizontal="left" vertical="center"/>
    </xf>
    <xf numFmtId="0" fontId="5" fillId="0" borderId="210" xfId="12" applyFont="1" applyFill="1" applyBorder="1" applyAlignment="1">
      <alignment horizontal="left" vertical="center"/>
    </xf>
    <xf numFmtId="0" fontId="5" fillId="0" borderId="182" xfId="12" applyFont="1" applyFill="1" applyBorder="1" applyAlignment="1">
      <alignment horizontal="left" vertical="center"/>
    </xf>
    <xf numFmtId="0" fontId="5" fillId="0" borderId="132" xfId="12" applyFont="1" applyFill="1" applyBorder="1" applyAlignment="1">
      <alignment horizontal="left" vertical="center"/>
    </xf>
    <xf numFmtId="0" fontId="5" fillId="0" borderId="137" xfId="12" applyFont="1" applyFill="1" applyBorder="1" applyAlignment="1">
      <alignment horizontal="left" vertical="center"/>
    </xf>
    <xf numFmtId="0" fontId="35" fillId="0" borderId="251" xfId="12" applyFont="1" applyFill="1" applyBorder="1" applyAlignment="1">
      <alignment horizontal="left" vertical="center"/>
    </xf>
    <xf numFmtId="0" fontId="35" fillId="0" borderId="248" xfId="12" applyFont="1" applyFill="1" applyBorder="1" applyAlignment="1">
      <alignment horizontal="left" vertical="center"/>
    </xf>
    <xf numFmtId="0" fontId="35" fillId="0" borderId="260" xfId="12" applyFont="1" applyFill="1" applyBorder="1" applyAlignment="1">
      <alignment horizontal="left" vertical="center"/>
    </xf>
    <xf numFmtId="0" fontId="35" fillId="0" borderId="89" xfId="12" applyFont="1" applyFill="1" applyBorder="1" applyAlignment="1">
      <alignment horizontal="left" vertical="center"/>
    </xf>
    <xf numFmtId="0" fontId="35" fillId="0" borderId="244" xfId="12" applyFont="1" applyFill="1" applyBorder="1" applyAlignment="1">
      <alignment horizontal="left" vertical="center"/>
    </xf>
    <xf numFmtId="0" fontId="35" fillId="0" borderId="122" xfId="12" applyFont="1" applyFill="1" applyBorder="1" applyAlignment="1">
      <alignment horizontal="left" vertical="center"/>
    </xf>
    <xf numFmtId="0" fontId="72" fillId="0" borderId="251" xfId="12" applyFont="1" applyFill="1" applyBorder="1" applyAlignment="1">
      <alignment horizontal="left" vertical="center"/>
    </xf>
    <xf numFmtId="0" fontId="72" fillId="0" borderId="248" xfId="12" applyFont="1" applyFill="1" applyBorder="1" applyAlignment="1">
      <alignment horizontal="left" vertical="center"/>
    </xf>
    <xf numFmtId="0" fontId="5" fillId="0" borderId="20" xfId="12" applyFont="1" applyFill="1" applyBorder="1" applyAlignment="1">
      <alignment horizontal="left" vertical="center"/>
    </xf>
    <xf numFmtId="0" fontId="5" fillId="0" borderId="50" xfId="12" applyFont="1" applyFill="1" applyBorder="1" applyAlignment="1">
      <alignment horizontal="left" vertical="center"/>
    </xf>
    <xf numFmtId="0" fontId="31" fillId="0" borderId="0" xfId="12" applyFont="1" applyFill="1" applyAlignment="1">
      <alignment horizontal="center" vertical="center"/>
    </xf>
    <xf numFmtId="0" fontId="31" fillId="0" borderId="0" xfId="12" applyFont="1" applyFill="1" applyAlignment="1">
      <alignment horizontal="right" vertical="center" shrinkToFit="1"/>
    </xf>
    <xf numFmtId="0" fontId="5" fillId="0" borderId="15" xfId="12" applyFont="1" applyFill="1" applyBorder="1" applyAlignment="1">
      <alignment horizontal="left" vertical="center"/>
    </xf>
    <xf numFmtId="0" fontId="5" fillId="0" borderId="257" xfId="12" applyFont="1" applyFill="1" applyBorder="1" applyAlignment="1">
      <alignment horizontal="left" vertical="center"/>
    </xf>
    <xf numFmtId="0" fontId="5" fillId="0" borderId="50" xfId="12" applyFont="1" applyFill="1" applyBorder="1" applyAlignment="1">
      <alignment horizontal="center" vertical="center"/>
    </xf>
    <xf numFmtId="0" fontId="5" fillId="0" borderId="15" xfId="12" applyFont="1" applyFill="1" applyBorder="1" applyAlignment="1">
      <alignment horizontal="center" vertical="center"/>
    </xf>
    <xf numFmtId="0" fontId="5" fillId="0" borderId="17" xfId="12" applyFont="1" applyFill="1" applyBorder="1" applyAlignment="1">
      <alignment horizontal="center" vertical="center"/>
    </xf>
    <xf numFmtId="0" fontId="2" fillId="0" borderId="89" xfId="0" applyFont="1" applyFill="1" applyBorder="1" applyAlignment="1">
      <alignment horizontal="center" vertical="center"/>
    </xf>
    <xf numFmtId="0" fontId="24" fillId="0" borderId="24" xfId="0" applyFont="1" applyFill="1" applyBorder="1" applyAlignment="1">
      <alignment horizontal="left" vertical="center"/>
    </xf>
    <xf numFmtId="0" fontId="24" fillId="0" borderId="15" xfId="0" applyFont="1" applyFill="1" applyBorder="1" applyAlignment="1">
      <alignment horizontal="left" vertical="center"/>
    </xf>
    <xf numFmtId="0" fontId="2" fillId="0" borderId="40" xfId="0" applyFont="1" applyFill="1" applyBorder="1" applyAlignment="1">
      <alignment horizontal="right" vertical="center" wrapText="1"/>
    </xf>
    <xf numFmtId="0" fontId="4" fillId="0" borderId="149" xfId="0" applyFont="1" applyFill="1" applyBorder="1" applyAlignment="1">
      <alignment horizontal="center" vertical="center"/>
    </xf>
    <xf numFmtId="0" fontId="4" fillId="0" borderId="151"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2" fillId="0" borderId="153" xfId="0" applyFont="1" applyFill="1" applyBorder="1" applyAlignment="1">
      <alignment horizontal="center" vertical="center" wrapText="1"/>
    </xf>
    <xf numFmtId="0" fontId="2" fillId="0" borderId="154" xfId="0" applyFont="1" applyFill="1" applyBorder="1" applyAlignment="1">
      <alignment horizontal="center" vertical="center" wrapText="1"/>
    </xf>
    <xf numFmtId="0" fontId="2" fillId="0" borderId="155" xfId="0" applyFont="1" applyFill="1" applyBorder="1" applyAlignment="1">
      <alignment horizontal="center" vertical="center" wrapText="1"/>
    </xf>
    <xf numFmtId="181" fontId="19" fillId="0" borderId="131" xfId="0" applyNumberFormat="1" applyFont="1" applyFill="1" applyBorder="1" applyAlignment="1">
      <alignment horizontal="center" vertical="center"/>
    </xf>
    <xf numFmtId="181" fontId="19" fillId="0" borderId="145" xfId="0" applyNumberFormat="1" applyFont="1" applyFill="1" applyBorder="1" applyAlignment="1">
      <alignment horizontal="center" vertical="center"/>
    </xf>
    <xf numFmtId="181" fontId="19" fillId="0" borderId="127" xfId="0" applyNumberFormat="1" applyFont="1" applyFill="1" applyBorder="1" applyAlignment="1">
      <alignment horizontal="center" vertical="center"/>
    </xf>
    <xf numFmtId="181" fontId="19" fillId="0" borderId="73" xfId="0" applyNumberFormat="1" applyFont="1" applyFill="1" applyBorder="1" applyAlignment="1">
      <alignment horizontal="center" vertical="center"/>
    </xf>
    <xf numFmtId="0" fontId="2" fillId="0" borderId="42"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49" xfId="0" applyFont="1" applyFill="1" applyBorder="1" applyAlignment="1">
      <alignment horizontal="center" vertical="center"/>
    </xf>
    <xf numFmtId="0" fontId="2" fillId="0" borderId="136" xfId="0" applyFont="1" applyFill="1" applyBorder="1" applyAlignment="1">
      <alignment horizontal="center" vertical="center"/>
    </xf>
    <xf numFmtId="0" fontId="2" fillId="0" borderId="122" xfId="0" applyFont="1" applyFill="1" applyBorder="1" applyAlignment="1">
      <alignment horizontal="center" vertical="center"/>
    </xf>
    <xf numFmtId="0" fontId="2" fillId="0" borderId="90" xfId="0" applyFont="1" applyFill="1" applyBorder="1" applyAlignment="1">
      <alignment horizontal="center" vertical="center"/>
    </xf>
    <xf numFmtId="0" fontId="2" fillId="0" borderId="147" xfId="0" applyFont="1" applyFill="1" applyBorder="1" applyAlignment="1">
      <alignment horizontal="center" vertical="center"/>
    </xf>
    <xf numFmtId="0" fontId="2" fillId="0" borderId="150" xfId="0" applyFont="1" applyFill="1" applyBorder="1" applyAlignment="1">
      <alignment horizontal="center" vertical="center"/>
    </xf>
    <xf numFmtId="0" fontId="2" fillId="0" borderId="15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34" xfId="0" applyFont="1" applyFill="1" applyBorder="1" applyAlignment="1">
      <alignment horizontal="center" vertical="center"/>
    </xf>
    <xf numFmtId="0" fontId="2" fillId="0" borderId="128" xfId="0" applyFont="1" applyFill="1" applyBorder="1" applyAlignment="1">
      <alignment horizontal="center" vertical="center"/>
    </xf>
    <xf numFmtId="0" fontId="2" fillId="0" borderId="148" xfId="0" applyFont="1" applyFill="1" applyBorder="1" applyAlignment="1">
      <alignment horizontal="center" vertical="center"/>
    </xf>
    <xf numFmtId="0" fontId="2" fillId="0" borderId="156" xfId="0" applyFont="1" applyFill="1" applyBorder="1" applyAlignment="1">
      <alignment horizontal="center" vertical="center"/>
    </xf>
    <xf numFmtId="0" fontId="2" fillId="0" borderId="146" xfId="0" applyFont="1" applyFill="1" applyBorder="1" applyAlignment="1">
      <alignment horizontal="center" vertical="center"/>
    </xf>
    <xf numFmtId="0" fontId="5" fillId="0" borderId="144" xfId="0" applyFont="1" applyFill="1" applyBorder="1" applyAlignment="1">
      <alignment horizontal="center" vertical="center"/>
    </xf>
    <xf numFmtId="0" fontId="5" fillId="0" borderId="157" xfId="0" applyFont="1" applyFill="1" applyBorder="1" applyAlignment="1">
      <alignment horizontal="center" vertical="center"/>
    </xf>
    <xf numFmtId="0" fontId="2" fillId="0" borderId="152" xfId="0" applyFont="1" applyFill="1" applyBorder="1" applyAlignment="1">
      <alignment horizontal="center" vertical="center"/>
    </xf>
    <xf numFmtId="0" fontId="2" fillId="0" borderId="158" xfId="0" applyFont="1" applyFill="1" applyBorder="1" applyAlignment="1">
      <alignment horizontal="center" vertical="center"/>
    </xf>
    <xf numFmtId="0" fontId="2" fillId="0" borderId="159" xfId="0" applyFont="1" applyFill="1" applyBorder="1" applyAlignment="1">
      <alignment horizontal="center" vertical="center"/>
    </xf>
    <xf numFmtId="0" fontId="2" fillId="0" borderId="43"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46" xfId="0" applyFont="1" applyFill="1" applyBorder="1" applyAlignment="1">
      <alignment horizontal="center" vertical="center" wrapText="1"/>
    </xf>
    <xf numFmtId="0" fontId="31" fillId="0" borderId="0" xfId="0" applyFont="1" applyAlignment="1">
      <alignment horizontal="center" vertical="center"/>
    </xf>
    <xf numFmtId="0" fontId="13" fillId="2" borderId="50" xfId="4" applyFont="1" applyFill="1" applyBorder="1" applyAlignment="1">
      <alignment horizontal="center" vertical="center" shrinkToFit="1"/>
    </xf>
    <xf numFmtId="0" fontId="13" fillId="2" borderId="20" xfId="4" applyFont="1" applyFill="1" applyBorder="1" applyAlignment="1">
      <alignment horizontal="center" vertical="center" shrinkToFit="1"/>
    </xf>
    <xf numFmtId="176" fontId="15" fillId="0" borderId="20" xfId="4" applyNumberFormat="1" applyFont="1" applyFill="1" applyBorder="1" applyAlignment="1">
      <alignment horizontal="right" vertical="center"/>
    </xf>
    <xf numFmtId="0" fontId="15" fillId="0" borderId="20" xfId="4" applyFont="1" applyFill="1" applyBorder="1" applyAlignment="1">
      <alignment horizontal="right" vertical="center"/>
    </xf>
    <xf numFmtId="0" fontId="11" fillId="2" borderId="50" xfId="4" applyFont="1" applyFill="1" applyBorder="1" applyAlignment="1">
      <alignment horizontal="center" vertical="center"/>
    </xf>
    <xf numFmtId="0" fontId="11" fillId="2" borderId="15" xfId="4" applyFont="1" applyFill="1" applyBorder="1" applyAlignment="1">
      <alignment horizontal="center" vertical="center"/>
    </xf>
    <xf numFmtId="0" fontId="11" fillId="2" borderId="137" xfId="4" applyFont="1" applyFill="1" applyBorder="1" applyAlignment="1">
      <alignment horizontal="center" vertical="center"/>
    </xf>
    <xf numFmtId="0" fontId="11" fillId="2" borderId="17" xfId="4" applyFont="1" applyFill="1" applyBorder="1" applyAlignment="1">
      <alignment horizontal="center" vertical="center"/>
    </xf>
    <xf numFmtId="0" fontId="13" fillId="2" borderId="18" xfId="4" applyFont="1" applyFill="1" applyBorder="1" applyAlignment="1">
      <alignment horizontal="center" vertical="center"/>
    </xf>
    <xf numFmtId="0" fontId="13" fillId="2" borderId="24" xfId="4" applyFont="1" applyFill="1" applyBorder="1" applyAlignment="1">
      <alignment horizontal="center" vertical="center"/>
    </xf>
    <xf numFmtId="0" fontId="13" fillId="2" borderId="125" xfId="4" applyFont="1" applyFill="1" applyBorder="1" applyAlignment="1">
      <alignment horizontal="center" vertical="center"/>
    </xf>
    <xf numFmtId="0" fontId="13" fillId="2" borderId="28" xfId="4" applyFont="1" applyFill="1" applyBorder="1" applyAlignment="1">
      <alignment horizontal="center" vertical="center"/>
    </xf>
    <xf numFmtId="0" fontId="13" fillId="2" borderId="143" xfId="4" applyFont="1" applyFill="1" applyBorder="1" applyAlignment="1">
      <alignment horizontal="center" vertical="center"/>
    </xf>
    <xf numFmtId="0" fontId="13" fillId="2" borderId="122" xfId="4" applyFont="1" applyFill="1" applyBorder="1" applyAlignment="1">
      <alignment horizontal="center" vertical="center"/>
    </xf>
    <xf numFmtId="0" fontId="13" fillId="2" borderId="133" xfId="4" applyFont="1" applyFill="1" applyBorder="1" applyAlignment="1">
      <alignment horizontal="center" vertical="center"/>
    </xf>
    <xf numFmtId="0" fontId="13" fillId="2" borderId="134" xfId="4" applyFont="1" applyFill="1" applyBorder="1" applyAlignment="1">
      <alignment horizontal="center" vertical="center"/>
    </xf>
    <xf numFmtId="0" fontId="13" fillId="2" borderId="132" xfId="4" applyFont="1" applyFill="1" applyBorder="1" applyAlignment="1">
      <alignment horizontal="center" vertical="center"/>
    </xf>
    <xf numFmtId="0" fontId="13" fillId="2" borderId="160" xfId="4" applyFont="1" applyFill="1" applyBorder="1" applyAlignment="1">
      <alignment horizontal="center" vertical="center" shrinkToFit="1"/>
    </xf>
    <xf numFmtId="0" fontId="13" fillId="2" borderId="161" xfId="4" applyFont="1" applyFill="1" applyBorder="1" applyAlignment="1">
      <alignment horizontal="center" vertical="center" shrinkToFit="1"/>
    </xf>
    <xf numFmtId="0" fontId="13" fillId="2" borderId="132" xfId="4" applyFont="1" applyFill="1" applyBorder="1" applyAlignment="1">
      <alignment horizontal="center" vertical="center" shrinkToFit="1"/>
    </xf>
    <xf numFmtId="0" fontId="13" fillId="2" borderId="134" xfId="4" applyFont="1" applyFill="1" applyBorder="1" applyAlignment="1">
      <alignment horizontal="center" vertical="center" shrinkToFit="1"/>
    </xf>
    <xf numFmtId="0" fontId="13" fillId="2" borderId="17" xfId="4" applyFont="1" applyFill="1" applyBorder="1" applyAlignment="1">
      <alignment horizontal="center" vertical="center" shrinkToFit="1"/>
    </xf>
    <xf numFmtId="0" fontId="13" fillId="0" borderId="20" xfId="4" applyFont="1" applyBorder="1" applyAlignment="1">
      <alignment horizontal="center" vertical="center"/>
    </xf>
    <xf numFmtId="176" fontId="15" fillId="0" borderId="20" xfId="4" applyNumberFormat="1" applyFont="1" applyBorder="1" applyAlignment="1">
      <alignment horizontal="right" vertical="center"/>
    </xf>
    <xf numFmtId="176" fontId="13" fillId="0" borderId="132" xfId="4" applyNumberFormat="1" applyFont="1" applyFill="1" applyBorder="1" applyAlignment="1">
      <alignment horizontal="right" vertical="center"/>
    </xf>
    <xf numFmtId="176" fontId="13" fillId="0" borderId="18" xfId="4" applyNumberFormat="1" applyFont="1" applyFill="1" applyBorder="1" applyAlignment="1">
      <alignment horizontal="right" vertical="center"/>
    </xf>
    <xf numFmtId="0" fontId="13" fillId="0" borderId="17" xfId="4" applyFont="1" applyFill="1" applyBorder="1" applyAlignment="1">
      <alignment horizontal="center" vertical="center"/>
    </xf>
    <xf numFmtId="0" fontId="65" fillId="0" borderId="24" xfId="4" applyFont="1" applyBorder="1" applyAlignment="1">
      <alignment horizontal="right" vertical="center"/>
    </xf>
    <xf numFmtId="0" fontId="13" fillId="3" borderId="20" xfId="4" applyFont="1" applyFill="1" applyBorder="1" applyAlignment="1">
      <alignment horizontal="center" vertical="center"/>
    </xf>
    <xf numFmtId="0" fontId="11" fillId="3" borderId="50" xfId="4" applyFont="1" applyFill="1" applyBorder="1" applyAlignment="1">
      <alignment horizontal="center" vertical="center"/>
    </xf>
    <xf numFmtId="0" fontId="11" fillId="3" borderId="15" xfId="4" applyFont="1" applyFill="1" applyBorder="1" applyAlignment="1">
      <alignment horizontal="center" vertical="center"/>
    </xf>
    <xf numFmtId="0" fontId="11" fillId="3" borderId="17" xfId="4" applyFont="1" applyFill="1" applyBorder="1" applyAlignment="1">
      <alignment horizontal="center" vertical="center"/>
    </xf>
    <xf numFmtId="0" fontId="13" fillId="3" borderId="133" xfId="4" applyFont="1" applyFill="1" applyBorder="1" applyAlignment="1">
      <alignment horizontal="center" vertical="center"/>
    </xf>
    <xf numFmtId="0" fontId="13" fillId="3" borderId="9" xfId="4" applyFont="1" applyFill="1" applyBorder="1" applyAlignment="1">
      <alignment horizontal="center" vertical="center"/>
    </xf>
    <xf numFmtId="0" fontId="13" fillId="3" borderId="134" xfId="4" applyFont="1" applyFill="1" applyBorder="1" applyAlignment="1">
      <alignment horizontal="center" vertical="center"/>
    </xf>
    <xf numFmtId="0" fontId="13" fillId="3" borderId="50" xfId="4" applyFont="1" applyFill="1" applyBorder="1" applyAlignment="1">
      <alignment horizontal="center" vertical="center" wrapText="1"/>
    </xf>
    <xf numFmtId="0" fontId="13" fillId="3" borderId="20" xfId="4" applyFont="1" applyFill="1" applyBorder="1" applyAlignment="1">
      <alignment horizontal="center" vertical="center" wrapText="1"/>
    </xf>
    <xf numFmtId="0" fontId="13" fillId="3" borderId="50" xfId="4" applyFont="1" applyFill="1" applyBorder="1" applyAlignment="1">
      <alignment horizontal="center" vertical="center"/>
    </xf>
    <xf numFmtId="0" fontId="26" fillId="0" borderId="129" xfId="0" applyFont="1" applyBorder="1" applyAlignment="1">
      <alignment horizontal="center" vertical="center"/>
    </xf>
    <xf numFmtId="0" fontId="26" fillId="0" borderId="41" xfId="0" applyFont="1" applyBorder="1" applyAlignment="1">
      <alignment horizontal="center" vertical="center"/>
    </xf>
    <xf numFmtId="0" fontId="31" fillId="0" borderId="0" xfId="0" applyFont="1" applyBorder="1" applyAlignment="1">
      <alignment horizontal="center" vertical="center"/>
    </xf>
    <xf numFmtId="0" fontId="18" fillId="0" borderId="40" xfId="0" applyFont="1" applyFill="1" applyBorder="1" applyAlignment="1">
      <alignment horizontal="right" vertical="center"/>
    </xf>
    <xf numFmtId="0" fontId="26" fillId="0" borderId="25" xfId="0" applyFont="1" applyBorder="1" applyAlignment="1">
      <alignment horizontal="center" vertical="center"/>
    </xf>
    <xf numFmtId="0" fontId="26" fillId="0" borderId="12" xfId="0" applyFont="1" applyBorder="1" applyAlignment="1">
      <alignment horizontal="center" vertical="center"/>
    </xf>
    <xf numFmtId="0" fontId="26" fillId="0" borderId="14" xfId="0" applyFont="1" applyBorder="1" applyAlignment="1">
      <alignment horizontal="center" vertical="center"/>
    </xf>
    <xf numFmtId="0" fontId="26" fillId="0" borderId="13" xfId="0" applyFont="1" applyBorder="1" applyAlignment="1">
      <alignment horizontal="center" vertical="center"/>
    </xf>
    <xf numFmtId="0" fontId="24" fillId="0" borderId="24" xfId="0" applyFont="1" applyFill="1" applyBorder="1" applyAlignment="1">
      <alignment horizontal="center" vertical="center" shrinkToFit="1"/>
    </xf>
    <xf numFmtId="181" fontId="19" fillId="0" borderId="0" xfId="0" applyNumberFormat="1" applyFont="1" applyFill="1" applyBorder="1" applyAlignment="1">
      <alignment vertical="center"/>
    </xf>
  </cellXfs>
  <cellStyles count="14">
    <cellStyle name="パーセント 2" xfId="1" xr:uid="{00000000-0005-0000-0000-000000000000}"/>
    <cellStyle name="桁区切り" xfId="2" builtinId="6"/>
    <cellStyle name="桁区切り 2" xfId="3" xr:uid="{00000000-0005-0000-0000-000002000000}"/>
    <cellStyle name="桁区切り 2 2" xfId="10" xr:uid="{00000000-0005-0000-0000-000003000000}"/>
    <cellStyle name="桁区切り 3" xfId="8" xr:uid="{00000000-0005-0000-0000-000004000000}"/>
    <cellStyle name="桁区切り 4" xfId="13" xr:uid="{00000000-0005-0000-0000-000005000000}"/>
    <cellStyle name="標準" xfId="0" builtinId="0"/>
    <cellStyle name="標準 2" xfId="4" xr:uid="{00000000-0005-0000-0000-000007000000}"/>
    <cellStyle name="標準 2 2" xfId="6" xr:uid="{00000000-0005-0000-0000-000008000000}"/>
    <cellStyle name="標準 2 2 2" xfId="5" xr:uid="{00000000-0005-0000-0000-000009000000}"/>
    <cellStyle name="標準 2 3" xfId="7" xr:uid="{00000000-0005-0000-0000-00000A000000}"/>
    <cellStyle name="標準 2 3 2" xfId="11" xr:uid="{00000000-0005-0000-0000-00000B000000}"/>
    <cellStyle name="標準 3" xfId="12" xr:uid="{00000000-0005-0000-0000-00000C000000}"/>
    <cellStyle name="標準 3 3" xfId="9" xr:uid="{00000000-0005-0000-0000-00000D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47</xdr:col>
      <xdr:colOff>11206</xdr:colOff>
      <xdr:row>10</xdr:row>
      <xdr:rowOff>56030</xdr:rowOff>
    </xdr:from>
    <xdr:to>
      <xdr:col>63</xdr:col>
      <xdr:colOff>750795</xdr:colOff>
      <xdr:row>17</xdr:row>
      <xdr:rowOff>163605</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flipV="1">
          <a:off x="27738481" y="2570630"/>
          <a:ext cx="8292914" cy="17077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0</xdr:colOff>
      <xdr:row>2</xdr:row>
      <xdr:rowOff>0</xdr:rowOff>
    </xdr:from>
    <xdr:to>
      <xdr:col>63</xdr:col>
      <xdr:colOff>739589</xdr:colOff>
      <xdr:row>9</xdr:row>
      <xdr:rowOff>107574</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V="1">
          <a:off x="27813000" y="762000"/>
          <a:ext cx="8272998" cy="168352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11206</xdr:colOff>
      <xdr:row>18</xdr:row>
      <xdr:rowOff>56030</xdr:rowOff>
    </xdr:from>
    <xdr:to>
      <xdr:col>63</xdr:col>
      <xdr:colOff>750795</xdr:colOff>
      <xdr:row>22</xdr:row>
      <xdr:rowOff>163605</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V="1">
          <a:off x="25649575" y="4417015"/>
          <a:ext cx="12387638" cy="10079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11206</xdr:colOff>
      <xdr:row>10</xdr:row>
      <xdr:rowOff>56030</xdr:rowOff>
    </xdr:from>
    <xdr:to>
      <xdr:col>63</xdr:col>
      <xdr:colOff>750795</xdr:colOff>
      <xdr:row>17</xdr:row>
      <xdr:rowOff>163605</xdr:rowOff>
    </xdr:to>
    <xdr:cxnSp macro="">
      <xdr:nvCxnSpPr>
        <xdr:cNvPr id="5" name="直線コネクタ 4">
          <a:extLst>
            <a:ext uri="{FF2B5EF4-FFF2-40B4-BE49-F238E27FC236}">
              <a16:creationId xmlns:a16="http://schemas.microsoft.com/office/drawing/2014/main" id="{00000000-0008-0000-0000-000008000000}"/>
            </a:ext>
          </a:extLst>
        </xdr:cNvPr>
        <xdr:cNvCxnSpPr/>
      </xdr:nvCxnSpPr>
      <xdr:spPr>
        <a:xfrm flipV="1">
          <a:off x="25649575" y="2616350"/>
          <a:ext cx="12387638" cy="1683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0</xdr:colOff>
      <xdr:row>2</xdr:row>
      <xdr:rowOff>0</xdr:rowOff>
    </xdr:from>
    <xdr:to>
      <xdr:col>63</xdr:col>
      <xdr:colOff>739589</xdr:colOff>
      <xdr:row>9</xdr:row>
      <xdr:rowOff>107574</xdr:rowOff>
    </xdr:to>
    <xdr:cxnSp macro="">
      <xdr:nvCxnSpPr>
        <xdr:cNvPr id="6" name="直線コネクタ 5">
          <a:extLst>
            <a:ext uri="{FF2B5EF4-FFF2-40B4-BE49-F238E27FC236}">
              <a16:creationId xmlns:a16="http://schemas.microsoft.com/office/drawing/2014/main" id="{00000000-0008-0000-0000-00000A000000}"/>
            </a:ext>
          </a:extLst>
        </xdr:cNvPr>
        <xdr:cNvCxnSpPr/>
      </xdr:nvCxnSpPr>
      <xdr:spPr>
        <a:xfrm flipV="1">
          <a:off x="25638369" y="759655"/>
          <a:ext cx="12387638" cy="16831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13608</xdr:colOff>
      <xdr:row>17</xdr:row>
      <xdr:rowOff>217714</xdr:rowOff>
    </xdr:from>
    <xdr:to>
      <xdr:col>6</xdr:col>
      <xdr:colOff>1551215</xdr:colOff>
      <xdr:row>22</xdr:row>
      <xdr:rowOff>13607</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flipH="1">
          <a:off x="9484179" y="6218464"/>
          <a:ext cx="1537607" cy="187778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13607</xdr:colOff>
      <xdr:row>18</xdr:row>
      <xdr:rowOff>13608</xdr:rowOff>
    </xdr:from>
    <xdr:to>
      <xdr:col>8</xdr:col>
      <xdr:colOff>1551214</xdr:colOff>
      <xdr:row>22</xdr:row>
      <xdr:rowOff>40822</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H="1">
          <a:off x="12641036" y="6245679"/>
          <a:ext cx="1537607" cy="187778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2809/Desktop/&#29987;&#12497;&#65289;&#26045;&#35373;&#33457;&#12365;_&#32993;&#34678;&#34349;&#12501;&#12449;&#12540;&#12512;_&#27096;&#24335;3-5&#21495;&#65288;&#21462;&#32068;&#20027;&#20307;&#35336;&#30011;&#26360;&#3156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30.220.123\01_toyohashi\45_&#29987;&#26989;&#37096;\70_&#36786;&#26989;&#25903;&#25588;&#35506;\&#35506;&#20869;\&#35506;&#20869;&#12461;&#12515;&#12499;&#12493;&#12483;&#12488;\03&#12288;&#22290;&#33464;&#12539;&#29872;&#22659;&#12539;&#33457;&#12365;\&#22290;&#33464;&#29872;&#22659;&#25285;&#24403;\24&#29987;&#22320;&#12497;&#12527;&#12540;&#12450;&#12483;&#12503;\&#12304;&#24180;&#24230;&#21029;&#12501;&#12449;&#12452;&#12523;&#12305;\&#20196;&#21644;5&#24180;&#24230;\&#65298;&#65289;&#21462;&#32068;&#24847;&#21521;&#35519;&#26619;\&#20196;&#21644;6&#24180;3&#26376;&#65288;&#20196;&#21644;6&#24180;&#24230;&#20107;&#26989;&#31532;2&#22238;&#22522;&#37329;&#20107;&#26989;&#65289;\&#26449;&#30000;&#23433;&#21033;\&#35914;&#27211;&#24066;&#65289;&#33457;&#12365;_&#29987;&#22320;&#29983;&#29987;&#22522;&#30436;&#12497;&#12527;&#12540;&#12450;&#12483;&#12503;&#20107;&#26989;0503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ドロップダウンリスト"/>
      <sheetName val="様式⑨ー1（相談窓口実績）"/>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4号"/>
      <sheetName val="胡蝶蘭ﾌｧｰﾑ）5号"/>
      <sheetName val="胡蝶蘭ﾌｧｰﾑ）ﾘｰｽ計画"/>
      <sheetName val="胡蝶蘭ﾌｧｰﾑ）資材計画"/>
      <sheetName val="胡蝶蘭ﾌｧｰﾑ）補助額"/>
      <sheetName val="胡蝶蘭ﾌｧｰﾑ）目標"/>
      <sheetName val="胡蝶蘭ﾌｧｰﾑ）目標(メモあり)"/>
      <sheetName val="胡蝶蘭ﾌｧｰﾑ）実績"/>
      <sheetName val="胡蝶蘭ﾌｧｰﾑ）施設"/>
      <sheetName val="花きまとめ"/>
      <sheetName val="リーフ）成果目標"/>
      <sheetName val="リーフ）実績データ"/>
      <sheetName val="リーフ）ほ場面積"/>
      <sheetName val="伊藤）成果目標"/>
      <sheetName val="伊藤）実績"/>
      <sheetName val="伊藤）ほ場面積"/>
      <sheetName val="単価上昇率"/>
    </sheetNames>
    <sheetDataSet>
      <sheetData sheetId="0" refreshError="1"/>
      <sheetData sheetId="1" refreshError="1"/>
      <sheetData sheetId="2" refreshError="1"/>
      <sheetData sheetId="3" refreshError="1"/>
      <sheetData sheetId="4" refreshError="1"/>
      <sheetData sheetId="5" refreshError="1">
        <row r="4">
          <cell r="A4" t="str">
            <v>カーテン資材</v>
          </cell>
        </row>
        <row r="5">
          <cell r="A5" t="str">
            <v>灌水資材</v>
          </cell>
        </row>
        <row r="6">
          <cell r="A6" t="str">
            <v>循環扇資材</v>
          </cell>
        </row>
        <row r="7">
          <cell r="A7" t="str">
            <v>栽培ベンチ資材</v>
          </cell>
        </row>
        <row r="8">
          <cell r="A8" t="str">
            <v>ヒートポンプ資材</v>
          </cell>
        </row>
        <row r="9">
          <cell r="A9" t="str">
            <v>電気資材</v>
          </cell>
        </row>
        <row r="72">
          <cell r="D72">
            <v>26600000</v>
          </cell>
        </row>
      </sheetData>
      <sheetData sheetId="6" refreshError="1">
        <row r="24">
          <cell r="D24">
            <v>179281</v>
          </cell>
          <cell r="E24">
            <v>61304565</v>
          </cell>
        </row>
        <row r="32">
          <cell r="D32">
            <v>0.68600000000000005</v>
          </cell>
          <cell r="I32">
            <v>104121.08</v>
          </cell>
          <cell r="L32">
            <v>167010212.31999999</v>
          </cell>
        </row>
        <row r="33">
          <cell r="E33">
            <v>0.68600000000000005</v>
          </cell>
          <cell r="J33">
            <v>104121.08</v>
          </cell>
          <cell r="M33">
            <v>167010212.31999999</v>
          </cell>
        </row>
        <row r="34">
          <cell r="D34">
            <v>0.42199999999999999</v>
          </cell>
        </row>
        <row r="35">
          <cell r="E35">
            <v>0.4220000000000001</v>
          </cell>
          <cell r="J35">
            <v>179280.99878000005</v>
          </cell>
          <cell r="M35">
            <v>61304565</v>
          </cell>
        </row>
        <row r="36">
          <cell r="E36">
            <v>0.42731999999999998</v>
          </cell>
          <cell r="J36">
            <v>181541.12890679998</v>
          </cell>
          <cell r="M36">
            <v>62077262.86516463</v>
          </cell>
        </row>
      </sheetData>
      <sheetData sheetId="7" refreshError="1">
        <row r="5">
          <cell r="C5" t="str">
            <v>胡蝶蘭ファーム（株）　</v>
          </cell>
        </row>
      </sheetData>
      <sheetData sheetId="8" refreshError="1"/>
      <sheetData sheetId="9" refreshError="1"/>
      <sheetData sheetId="10" refreshError="1"/>
      <sheetData sheetId="11" refreshError="1"/>
      <sheetData sheetId="12" refreshError="1"/>
      <sheetData sheetId="13" refreshError="1"/>
      <sheetData sheetId="14" refreshError="1">
        <row r="8">
          <cell r="C8">
            <v>0.13443333333333332</v>
          </cell>
          <cell r="D8">
            <v>0.13443333333333332</v>
          </cell>
        </row>
        <row r="9">
          <cell r="C9">
            <v>0.41145833333333331</v>
          </cell>
          <cell r="D9">
            <v>0.41145833333333331</v>
          </cell>
        </row>
        <row r="31">
          <cell r="I31">
            <v>7957</v>
          </cell>
          <cell r="L31">
            <v>43767923.666000001</v>
          </cell>
        </row>
        <row r="32">
          <cell r="J32">
            <v>7964.9557634313314</v>
          </cell>
          <cell r="M32">
            <v>43839116.521926045</v>
          </cell>
        </row>
        <row r="33">
          <cell r="I33">
            <v>8241</v>
          </cell>
          <cell r="L33">
            <v>37441171.666000001</v>
          </cell>
        </row>
        <row r="34">
          <cell r="J34">
            <v>8241</v>
          </cell>
          <cell r="M34">
            <v>37441171.666000001</v>
          </cell>
        </row>
      </sheetData>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3-4号"/>
      <sheetName val="胡蝶蘭ﾌｧｰﾑ）3-5号"/>
      <sheetName val="胡蝶蘭ﾌｧｰﾑ）ﾘｰｽ計画"/>
      <sheetName val="胡蝶蘭ﾌｧｰﾑ）資材計画"/>
      <sheetName val="胡蝶蘭ﾌｧｰﾑ）補助額"/>
      <sheetName val="村田安利）補助額 (2)"/>
      <sheetName val="村田安利）目標"/>
      <sheetName val="村田安利）実績"/>
      <sheetName val="村田安利）施設"/>
    </sheetNames>
    <sheetDataSet>
      <sheetData sheetId="0" refreshError="1"/>
      <sheetData sheetId="1" refreshError="1"/>
      <sheetData sheetId="2" refreshError="1"/>
      <sheetData sheetId="3" refreshError="1"/>
      <sheetData sheetId="4" refreshError="1"/>
      <sheetData sheetId="5" refreshError="1"/>
      <sheetData sheetId="6">
        <row r="4">
          <cell r="A4" t="str">
            <v>カーテン部材</v>
          </cell>
          <cell r="D4">
            <v>1070000</v>
          </cell>
        </row>
        <row r="32">
          <cell r="D32">
            <v>0</v>
          </cell>
        </row>
        <row r="41">
          <cell r="D41">
            <v>535000</v>
          </cell>
        </row>
      </sheetData>
      <sheetData sheetId="7" refreshError="1"/>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CH25"/>
  <sheetViews>
    <sheetView view="pageBreakPreview" topLeftCell="AS1" zoomScale="70" zoomScaleNormal="100" zoomScaleSheetLayoutView="70" workbookViewId="0">
      <selection activeCell="BL19" sqref="BL19:BL21"/>
    </sheetView>
  </sheetViews>
  <sheetFormatPr defaultColWidth="9" defaultRowHeight="13.3" x14ac:dyDescent="0.2"/>
  <cols>
    <col min="1" max="1" width="5.3984375" style="90" customWidth="1"/>
    <col min="2" max="2" width="9.3984375" style="90" customWidth="1"/>
    <col min="3" max="3" width="12.59765625" style="90" customWidth="1"/>
    <col min="4" max="4" width="14.59765625" style="90" customWidth="1"/>
    <col min="5" max="5" width="7.3984375" style="90" customWidth="1"/>
    <col min="6" max="6" width="5.59765625" style="90" customWidth="1"/>
    <col min="7" max="11" width="5.09765625" style="90" customWidth="1"/>
    <col min="12" max="20" width="5.09765625" style="90" hidden="1" customWidth="1"/>
    <col min="21" max="21" width="4.59765625" style="178" customWidth="1"/>
    <col min="22" max="22" width="10.59765625" style="90" customWidth="1"/>
    <col min="23" max="23" width="9.59765625" style="90" customWidth="1"/>
    <col min="24" max="24" width="5" style="90" customWidth="1"/>
    <col min="25" max="25" width="5.69921875" style="90" customWidth="1"/>
    <col min="26" max="26" width="26.59765625" style="90" customWidth="1"/>
    <col min="27" max="27" width="9.59765625" style="90" customWidth="1"/>
    <col min="28" max="28" width="9.09765625" style="90" customWidth="1"/>
    <col min="29" max="30" width="10.59765625" style="90" customWidth="1"/>
    <col min="31" max="31" width="8.09765625" style="200" customWidth="1"/>
    <col min="32" max="33" width="9.59765625" style="178" customWidth="1"/>
    <col min="34" max="34" width="5.8984375" style="178" customWidth="1"/>
    <col min="35" max="36" width="10.59765625" style="202" customWidth="1"/>
    <col min="37" max="37" width="5.8984375" style="200" customWidth="1"/>
    <col min="38" max="39" width="10.59765625" style="202" customWidth="1"/>
    <col min="40" max="41" width="12" style="90" customWidth="1"/>
    <col min="42" max="42" width="16.5" style="90" customWidth="1"/>
    <col min="43" max="47" width="12" style="90" customWidth="1"/>
    <col min="48" max="48" width="10.59765625" style="90" customWidth="1"/>
    <col min="49" max="49" width="14.59765625" style="90" customWidth="1"/>
    <col min="50" max="50" width="10.59765625" style="90" customWidth="1"/>
    <col min="51" max="51" width="4.59765625" style="90" customWidth="1"/>
    <col min="52" max="52" width="14.59765625" style="90" customWidth="1"/>
    <col min="53" max="53" width="10.59765625" style="90" customWidth="1"/>
    <col min="54" max="54" width="4.59765625" style="90" customWidth="1"/>
    <col min="55" max="55" width="14.59765625" style="90" customWidth="1"/>
    <col min="56" max="56" width="10.59765625" style="90" customWidth="1"/>
    <col min="57" max="57" width="4.59765625" style="90" customWidth="1"/>
    <col min="58" max="61" width="10.59765625" style="90" customWidth="1"/>
    <col min="62" max="63" width="11.59765625" style="90" customWidth="1"/>
    <col min="64" max="64" width="13" style="90" customWidth="1"/>
    <col min="65" max="65" width="40.59765625" style="90" customWidth="1"/>
    <col min="66" max="66" width="100.59765625" style="90" customWidth="1"/>
    <col min="67" max="67" width="10.59765625" style="90" customWidth="1"/>
    <col min="68" max="68" width="9.59765625" style="90" customWidth="1"/>
    <col min="69" max="69" width="10.59765625" style="90" customWidth="1"/>
    <col min="70" max="70" width="9" style="90" customWidth="1"/>
    <col min="71" max="71" width="22.59765625" style="90" customWidth="1"/>
    <col min="72" max="73" width="6.59765625" style="90" customWidth="1"/>
    <col min="74" max="74" width="9.59765625" style="90" customWidth="1"/>
    <col min="75" max="75" width="22.59765625" style="90" customWidth="1"/>
    <col min="76" max="77" width="6.59765625" style="90" customWidth="1"/>
    <col min="78" max="78" width="9.59765625" style="90" customWidth="1"/>
    <col min="79" max="79" width="22.59765625" style="90" customWidth="1"/>
    <col min="80" max="81" width="6.59765625" style="90" customWidth="1"/>
    <col min="82" max="82" width="9.59765625" style="90" customWidth="1"/>
    <col min="83" max="83" width="22.59765625" style="90" customWidth="1"/>
    <col min="84" max="85" width="6.59765625" style="90" customWidth="1"/>
    <col min="86" max="86" width="9.59765625" style="90" customWidth="1"/>
    <col min="87" max="16384" width="9" style="90"/>
  </cols>
  <sheetData>
    <row r="1" spans="1:86" ht="30.05" customHeight="1" x14ac:dyDescent="0.2">
      <c r="A1" s="826" t="s">
        <v>443</v>
      </c>
      <c r="B1" s="827"/>
      <c r="C1" s="827"/>
      <c r="D1" s="827"/>
      <c r="E1" s="828"/>
      <c r="F1" s="826" t="s">
        <v>465</v>
      </c>
      <c r="G1" s="827"/>
      <c r="H1" s="827"/>
      <c r="I1" s="827"/>
      <c r="J1" s="827"/>
      <c r="K1" s="827"/>
      <c r="L1" s="827"/>
      <c r="M1" s="827"/>
      <c r="N1" s="827"/>
      <c r="O1" s="827"/>
      <c r="P1" s="827"/>
      <c r="Q1" s="827"/>
      <c r="R1" s="827"/>
      <c r="S1" s="827"/>
      <c r="T1" s="828"/>
      <c r="U1" s="826" t="s">
        <v>466</v>
      </c>
      <c r="V1" s="827"/>
      <c r="W1" s="827"/>
      <c r="X1" s="827"/>
      <c r="Y1" s="827"/>
      <c r="Z1" s="827"/>
      <c r="AA1" s="827"/>
      <c r="AB1" s="827"/>
      <c r="AC1" s="827"/>
      <c r="AD1" s="828"/>
      <c r="AE1" s="826" t="s">
        <v>120</v>
      </c>
      <c r="AF1" s="827"/>
      <c r="AG1" s="827"/>
      <c r="AH1" s="826" t="s">
        <v>278</v>
      </c>
      <c r="AI1" s="827"/>
      <c r="AJ1" s="876"/>
      <c r="AK1" s="797" t="s">
        <v>122</v>
      </c>
      <c r="AL1" s="797"/>
      <c r="AM1" s="798"/>
      <c r="AN1" s="857" t="s">
        <v>121</v>
      </c>
      <c r="AO1" s="826" t="s">
        <v>293</v>
      </c>
      <c r="AP1" s="827"/>
      <c r="AQ1" s="827"/>
      <c r="AR1" s="827"/>
      <c r="AS1" s="827"/>
      <c r="AT1" s="827"/>
      <c r="AU1" s="828"/>
      <c r="AV1" s="959" t="s">
        <v>467</v>
      </c>
      <c r="AW1" s="960"/>
      <c r="AX1" s="960"/>
      <c r="AY1" s="960"/>
      <c r="AZ1" s="960"/>
      <c r="BA1" s="960"/>
      <c r="BB1" s="960"/>
      <c r="BC1" s="960"/>
      <c r="BD1" s="960"/>
      <c r="BE1" s="960"/>
      <c r="BF1" s="960"/>
      <c r="BG1" s="960"/>
      <c r="BH1" s="960"/>
      <c r="BI1" s="960"/>
      <c r="BJ1" s="960"/>
      <c r="BK1" s="960"/>
      <c r="BL1" s="961"/>
      <c r="BM1" s="826" t="s">
        <v>481</v>
      </c>
      <c r="BN1" s="827"/>
      <c r="BO1" s="827"/>
      <c r="BP1" s="827"/>
      <c r="BQ1" s="827"/>
      <c r="BR1" s="828"/>
      <c r="BS1" s="826" t="s">
        <v>482</v>
      </c>
      <c r="BT1" s="827"/>
      <c r="BU1" s="827"/>
      <c r="BV1" s="827"/>
      <c r="BW1" s="827"/>
      <c r="BX1" s="827"/>
      <c r="BY1" s="827"/>
      <c r="BZ1" s="827"/>
      <c r="CA1" s="827"/>
      <c r="CB1" s="827"/>
      <c r="CC1" s="827"/>
      <c r="CD1" s="827"/>
      <c r="CE1" s="827"/>
      <c r="CF1" s="827"/>
      <c r="CG1" s="827"/>
      <c r="CH1" s="828"/>
    </row>
    <row r="2" spans="1:86" ht="30.05" customHeight="1" x14ac:dyDescent="0.2">
      <c r="A2" s="286" t="s">
        <v>471</v>
      </c>
      <c r="B2" s="229" t="s">
        <v>187</v>
      </c>
      <c r="C2" s="309" t="s">
        <v>523</v>
      </c>
      <c r="D2" s="368" t="s">
        <v>524</v>
      </c>
      <c r="E2" s="264" t="s">
        <v>459</v>
      </c>
      <c r="F2" s="256" t="s">
        <v>445</v>
      </c>
      <c r="G2" s="257" t="s">
        <v>446</v>
      </c>
      <c r="H2" s="257" t="s">
        <v>448</v>
      </c>
      <c r="I2" s="258" t="s">
        <v>449</v>
      </c>
      <c r="J2" s="258" t="s">
        <v>450</v>
      </c>
      <c r="K2" s="258" t="s">
        <v>447</v>
      </c>
      <c r="L2" s="259" t="s">
        <v>451</v>
      </c>
      <c r="M2" s="259" t="s">
        <v>452</v>
      </c>
      <c r="N2" s="259" t="s">
        <v>453</v>
      </c>
      <c r="O2" s="260" t="s">
        <v>454</v>
      </c>
      <c r="P2" s="260" t="s">
        <v>455</v>
      </c>
      <c r="Q2" s="260" t="s">
        <v>456</v>
      </c>
      <c r="R2" s="255" t="s">
        <v>457</v>
      </c>
      <c r="S2" s="255" t="s">
        <v>458</v>
      </c>
      <c r="T2" s="261" t="s">
        <v>444</v>
      </c>
      <c r="U2" s="262" t="s">
        <v>114</v>
      </c>
      <c r="V2" s="230" t="s">
        <v>115</v>
      </c>
      <c r="W2" s="268" t="s">
        <v>291</v>
      </c>
      <c r="X2" s="235" t="s">
        <v>188</v>
      </c>
      <c r="Y2" s="231" t="s">
        <v>190</v>
      </c>
      <c r="Z2" s="206" t="s">
        <v>277</v>
      </c>
      <c r="AA2" s="205" t="s">
        <v>299</v>
      </c>
      <c r="AB2" s="232" t="s">
        <v>409</v>
      </c>
      <c r="AC2" s="380" t="s">
        <v>540</v>
      </c>
      <c r="AD2" s="263" t="s">
        <v>186</v>
      </c>
      <c r="AE2" s="203" t="s">
        <v>292</v>
      </c>
      <c r="AF2" s="204" t="s">
        <v>118</v>
      </c>
      <c r="AG2" s="179" t="s">
        <v>119</v>
      </c>
      <c r="AH2" s="199" t="s">
        <v>279</v>
      </c>
      <c r="AI2" s="201" t="s">
        <v>116</v>
      </c>
      <c r="AJ2" s="233" t="s">
        <v>117</v>
      </c>
      <c r="AK2" s="205" t="s">
        <v>279</v>
      </c>
      <c r="AL2" s="201" t="s">
        <v>116</v>
      </c>
      <c r="AM2" s="233" t="s">
        <v>117</v>
      </c>
      <c r="AN2" s="858"/>
      <c r="AO2" s="234" t="s">
        <v>294</v>
      </c>
      <c r="AP2" s="957" t="s">
        <v>295</v>
      </c>
      <c r="AQ2" s="958"/>
      <c r="AR2" s="268" t="s">
        <v>296</v>
      </c>
      <c r="AS2" s="268" t="s">
        <v>410</v>
      </c>
      <c r="AT2" s="268" t="s">
        <v>411</v>
      </c>
      <c r="AU2" s="275" t="s">
        <v>297</v>
      </c>
      <c r="AV2" s="289" t="s">
        <v>472</v>
      </c>
      <c r="AW2" s="962" t="s">
        <v>468</v>
      </c>
      <c r="AX2" s="963"/>
      <c r="AY2" s="964"/>
      <c r="AZ2" s="965" t="s">
        <v>469</v>
      </c>
      <c r="BA2" s="963"/>
      <c r="BB2" s="964"/>
      <c r="BC2" s="965" t="s">
        <v>470</v>
      </c>
      <c r="BD2" s="963"/>
      <c r="BE2" s="966"/>
      <c r="BF2" s="288" t="s">
        <v>473</v>
      </c>
      <c r="BG2" s="291" t="s">
        <v>474</v>
      </c>
      <c r="BH2" s="291" t="s">
        <v>475</v>
      </c>
      <c r="BI2" s="287" t="s">
        <v>476</v>
      </c>
      <c r="BJ2" s="290" t="s">
        <v>477</v>
      </c>
      <c r="BK2" s="292" t="s">
        <v>478</v>
      </c>
      <c r="BL2" s="293" t="s">
        <v>442</v>
      </c>
      <c r="BM2" s="304" t="s">
        <v>439</v>
      </c>
      <c r="BN2" s="296" t="s">
        <v>440</v>
      </c>
      <c r="BO2" s="296" t="s">
        <v>480</v>
      </c>
      <c r="BP2" s="296" t="s">
        <v>479</v>
      </c>
      <c r="BQ2" s="297" t="s">
        <v>441</v>
      </c>
      <c r="BR2" s="305" t="s">
        <v>483</v>
      </c>
      <c r="BS2" s="301" t="s">
        <v>516</v>
      </c>
      <c r="BT2" s="298" t="s">
        <v>511</v>
      </c>
      <c r="BU2" s="309" t="s">
        <v>518</v>
      </c>
      <c r="BV2" s="309" t="s">
        <v>512</v>
      </c>
      <c r="BW2" s="312" t="s">
        <v>515</v>
      </c>
      <c r="BX2" s="298" t="s">
        <v>511</v>
      </c>
      <c r="BY2" s="309" t="s">
        <v>518</v>
      </c>
      <c r="BZ2" s="313" t="s">
        <v>512</v>
      </c>
      <c r="CA2" s="308" t="s">
        <v>514</v>
      </c>
      <c r="CB2" s="298" t="s">
        <v>511</v>
      </c>
      <c r="CC2" s="309" t="s">
        <v>518</v>
      </c>
      <c r="CD2" s="309" t="s">
        <v>512</v>
      </c>
      <c r="CE2" s="312" t="s">
        <v>513</v>
      </c>
      <c r="CF2" s="298" t="s">
        <v>511</v>
      </c>
      <c r="CG2" s="309" t="s">
        <v>518</v>
      </c>
      <c r="CH2" s="264" t="s">
        <v>512</v>
      </c>
    </row>
    <row r="3" spans="1:86" s="238" customFormat="1" ht="18" customHeight="1" x14ac:dyDescent="0.2">
      <c r="A3" s="893">
        <v>3</v>
      </c>
      <c r="B3" s="895" t="s">
        <v>566</v>
      </c>
      <c r="C3" s="898" t="s">
        <v>592</v>
      </c>
      <c r="D3" s="901" t="s">
        <v>593</v>
      </c>
      <c r="E3" s="880" t="s">
        <v>567</v>
      </c>
      <c r="F3" s="890" t="s">
        <v>542</v>
      </c>
      <c r="G3" s="883" t="s">
        <v>544</v>
      </c>
      <c r="H3" s="883" t="s">
        <v>559</v>
      </c>
      <c r="I3" s="883" t="s">
        <v>543</v>
      </c>
      <c r="J3" s="883" t="s">
        <v>544</v>
      </c>
      <c r="K3" s="883" t="s">
        <v>559</v>
      </c>
      <c r="L3" s="883"/>
      <c r="M3" s="883"/>
      <c r="N3" s="883"/>
      <c r="O3" s="883"/>
      <c r="P3" s="883"/>
      <c r="Q3" s="883"/>
      <c r="R3" s="883"/>
      <c r="S3" s="883"/>
      <c r="T3" s="880"/>
      <c r="U3" s="886">
        <v>1</v>
      </c>
      <c r="V3" s="830" t="str">
        <f>'[2]胡蝶蘭ﾌｧｰﾑ）目標(メモあり)'!C5</f>
        <v>胡蝶蘭ファーム（株）　</v>
      </c>
      <c r="W3" s="836" t="s">
        <v>542</v>
      </c>
      <c r="X3" s="839" t="s">
        <v>553</v>
      </c>
      <c r="Y3" s="1012" t="s">
        <v>568</v>
      </c>
      <c r="Z3" s="808" t="s">
        <v>569</v>
      </c>
      <c r="AA3" s="808" t="s">
        <v>570</v>
      </c>
      <c r="AB3" s="908" t="s">
        <v>571</v>
      </c>
      <c r="AC3" s="802">
        <f>AO3</f>
        <v>140902148</v>
      </c>
      <c r="AD3" s="805">
        <f>AU3</f>
        <v>61188000</v>
      </c>
      <c r="AE3" s="811" t="s">
        <v>572</v>
      </c>
      <c r="AF3" s="799">
        <f>'[2]胡蝶蘭ﾌｧｰﾑ）目標'!D32</f>
        <v>0.68600000000000005</v>
      </c>
      <c r="AG3" s="854">
        <f>'[2]胡蝶蘭ﾌｧｰﾑ）目標'!E33</f>
        <v>0.68600000000000005</v>
      </c>
      <c r="AH3" s="823" t="s">
        <v>544</v>
      </c>
      <c r="AI3" s="820">
        <f>'[2]胡蝶蘭ﾌｧｰﾑ）目標'!L32</f>
        <v>167010212.31999999</v>
      </c>
      <c r="AJ3" s="865">
        <f>'[2]胡蝶蘭ﾌｧｰﾑ）目標'!I32</f>
        <v>104121.08</v>
      </c>
      <c r="AK3" s="914" t="s">
        <v>559</v>
      </c>
      <c r="AL3" s="820">
        <f>'[2]胡蝶蘭ﾌｧｰﾑ）目標'!M33</f>
        <v>167010212.31999999</v>
      </c>
      <c r="AM3" s="865">
        <f>'[2]胡蝶蘭ﾌｧｰﾑ）目標'!J33</f>
        <v>104121.08</v>
      </c>
      <c r="AN3" s="946">
        <f>AL3/AI3*100</f>
        <v>100</v>
      </c>
      <c r="AO3" s="937">
        <f>SUM(AQ3:AQ10)</f>
        <v>140902148</v>
      </c>
      <c r="AP3" s="250" t="str">
        <f>'[2]胡蝶蘭ﾌｧｰﾑ）補助額'!A4</f>
        <v>カーテン資材</v>
      </c>
      <c r="AQ3" s="758">
        <v>18888118</v>
      </c>
      <c r="AR3" s="766">
        <v>456864</v>
      </c>
      <c r="AS3" s="761">
        <f>AQ3-AR3</f>
        <v>18431254</v>
      </c>
      <c r="AT3" s="940">
        <f>SUM(AS3:AS10)</f>
        <v>122376734</v>
      </c>
      <c r="AU3" s="805">
        <f>ROUNDDOWN(AT3*0.5,-3)</f>
        <v>61188000</v>
      </c>
      <c r="AV3" s="967"/>
      <c r="AW3" s="970"/>
      <c r="AX3" s="923"/>
      <c r="AY3" s="923"/>
      <c r="AZ3" s="974"/>
      <c r="BA3" s="923"/>
      <c r="BB3" s="923"/>
      <c r="BC3" s="977"/>
      <c r="BD3" s="980"/>
      <c r="BE3" s="926"/>
      <c r="BF3" s="984"/>
      <c r="BG3" s="923"/>
      <c r="BH3" s="923"/>
      <c r="BI3" s="987"/>
      <c r="BJ3" s="991"/>
      <c r="BK3" s="926"/>
      <c r="BL3" s="994" t="s">
        <v>526</v>
      </c>
      <c r="BM3" s="377" t="s">
        <v>573</v>
      </c>
      <c r="BN3" s="374" t="s">
        <v>545</v>
      </c>
      <c r="BO3" s="236">
        <f>AQ3</f>
        <v>18888118</v>
      </c>
      <c r="BP3" s="372">
        <v>1</v>
      </c>
      <c r="BQ3" s="237">
        <f>ROUNDDOWN(AS3/2,-3)</f>
        <v>9215000</v>
      </c>
      <c r="BR3" s="904" t="s">
        <v>574</v>
      </c>
      <c r="BS3" s="765" t="s">
        <v>575</v>
      </c>
      <c r="BT3" s="370"/>
      <c r="BU3" s="763" t="s">
        <v>576</v>
      </c>
      <c r="BV3" s="371">
        <v>285000</v>
      </c>
      <c r="BW3" s="314"/>
      <c r="BX3" s="299"/>
      <c r="BY3" s="310"/>
      <c r="BZ3" s="315"/>
      <c r="CA3" s="306"/>
      <c r="CB3" s="299"/>
      <c r="CC3" s="310"/>
      <c r="CD3" s="310"/>
      <c r="CE3" s="314"/>
      <c r="CF3" s="299"/>
      <c r="CG3" s="310"/>
      <c r="CH3" s="348"/>
    </row>
    <row r="4" spans="1:86" s="238" customFormat="1" ht="18" customHeight="1" x14ac:dyDescent="0.2">
      <c r="A4" s="893"/>
      <c r="B4" s="896"/>
      <c r="C4" s="899"/>
      <c r="D4" s="902"/>
      <c r="E4" s="881"/>
      <c r="F4" s="891"/>
      <c r="G4" s="884"/>
      <c r="H4" s="884"/>
      <c r="I4" s="884"/>
      <c r="J4" s="884"/>
      <c r="K4" s="884"/>
      <c r="L4" s="884"/>
      <c r="M4" s="884"/>
      <c r="N4" s="884"/>
      <c r="O4" s="884"/>
      <c r="P4" s="884"/>
      <c r="Q4" s="884"/>
      <c r="R4" s="884"/>
      <c r="S4" s="884"/>
      <c r="T4" s="881"/>
      <c r="U4" s="887"/>
      <c r="V4" s="831"/>
      <c r="W4" s="837"/>
      <c r="X4" s="840"/>
      <c r="Y4" s="1013"/>
      <c r="Z4" s="809"/>
      <c r="AA4" s="809"/>
      <c r="AB4" s="909"/>
      <c r="AC4" s="803"/>
      <c r="AD4" s="806"/>
      <c r="AE4" s="812"/>
      <c r="AF4" s="800"/>
      <c r="AG4" s="815"/>
      <c r="AH4" s="824"/>
      <c r="AI4" s="821"/>
      <c r="AJ4" s="866"/>
      <c r="AK4" s="915"/>
      <c r="AL4" s="821"/>
      <c r="AM4" s="866"/>
      <c r="AN4" s="947"/>
      <c r="AO4" s="938"/>
      <c r="AP4" s="251" t="str">
        <f>'[2]胡蝶蘭ﾌｧｰﾑ）補助額'!A5</f>
        <v>灌水資材</v>
      </c>
      <c r="AQ4" s="759">
        <v>5708230</v>
      </c>
      <c r="AR4" s="767">
        <v>2664900</v>
      </c>
      <c r="AS4" s="762">
        <f>AQ4-AR4</f>
        <v>3043330</v>
      </c>
      <c r="AT4" s="941"/>
      <c r="AU4" s="806"/>
      <c r="AV4" s="968"/>
      <c r="AW4" s="971"/>
      <c r="AX4" s="924"/>
      <c r="AY4" s="924"/>
      <c r="AZ4" s="975"/>
      <c r="BA4" s="924"/>
      <c r="BB4" s="924"/>
      <c r="BC4" s="978"/>
      <c r="BD4" s="981"/>
      <c r="BE4" s="927"/>
      <c r="BF4" s="985"/>
      <c r="BG4" s="924"/>
      <c r="BH4" s="924"/>
      <c r="BI4" s="988"/>
      <c r="BJ4" s="992"/>
      <c r="BK4" s="927"/>
      <c r="BL4" s="995"/>
      <c r="BM4" s="378" t="s">
        <v>577</v>
      </c>
      <c r="BN4" s="375" t="s">
        <v>578</v>
      </c>
      <c r="BO4" s="239">
        <f>AQ4</f>
        <v>5708230</v>
      </c>
      <c r="BP4" s="373">
        <v>1</v>
      </c>
      <c r="BQ4" s="241">
        <f>ROUNDDOWN(AS4/2,-3)</f>
        <v>1521000</v>
      </c>
      <c r="BR4" s="905"/>
      <c r="BS4" s="765" t="s">
        <v>579</v>
      </c>
      <c r="BT4" s="370"/>
      <c r="BU4" s="763" t="s">
        <v>576</v>
      </c>
      <c r="BV4" s="371">
        <v>342000</v>
      </c>
      <c r="BW4" s="314"/>
      <c r="BX4" s="299"/>
      <c r="BY4" s="310"/>
      <c r="BZ4" s="315"/>
      <c r="CA4" s="306"/>
      <c r="CB4" s="299"/>
      <c r="CC4" s="310"/>
      <c r="CD4" s="310"/>
      <c r="CE4" s="314"/>
      <c r="CF4" s="299"/>
      <c r="CG4" s="310"/>
      <c r="CH4" s="348"/>
    </row>
    <row r="5" spans="1:86" s="238" customFormat="1" ht="18" customHeight="1" x14ac:dyDescent="0.2">
      <c r="A5" s="893"/>
      <c r="B5" s="896"/>
      <c r="C5" s="899"/>
      <c r="D5" s="902"/>
      <c r="E5" s="881"/>
      <c r="F5" s="891"/>
      <c r="G5" s="884"/>
      <c r="H5" s="884"/>
      <c r="I5" s="884"/>
      <c r="J5" s="884"/>
      <c r="K5" s="884"/>
      <c r="L5" s="884"/>
      <c r="M5" s="884"/>
      <c r="N5" s="884"/>
      <c r="O5" s="884"/>
      <c r="P5" s="884"/>
      <c r="Q5" s="884"/>
      <c r="R5" s="884"/>
      <c r="S5" s="884"/>
      <c r="T5" s="881"/>
      <c r="U5" s="887"/>
      <c r="V5" s="831"/>
      <c r="W5" s="837"/>
      <c r="X5" s="840"/>
      <c r="Y5" s="1013"/>
      <c r="Z5" s="809"/>
      <c r="AA5" s="809"/>
      <c r="AB5" s="909"/>
      <c r="AC5" s="803"/>
      <c r="AD5" s="806"/>
      <c r="AE5" s="813"/>
      <c r="AF5" s="801"/>
      <c r="AG5" s="855"/>
      <c r="AH5" s="824"/>
      <c r="AI5" s="822"/>
      <c r="AJ5" s="867"/>
      <c r="AK5" s="915"/>
      <c r="AL5" s="822"/>
      <c r="AM5" s="867"/>
      <c r="AN5" s="948"/>
      <c r="AO5" s="938"/>
      <c r="AP5" s="251" t="str">
        <f>'[2]胡蝶蘭ﾌｧｰﾑ）補助額'!A6</f>
        <v>循環扇資材</v>
      </c>
      <c r="AQ5" s="759">
        <v>2440000</v>
      </c>
      <c r="AR5" s="767">
        <v>0</v>
      </c>
      <c r="AS5" s="762">
        <f t="shared" ref="AS5:AS8" si="0">AQ5-AR5</f>
        <v>2440000</v>
      </c>
      <c r="AT5" s="941"/>
      <c r="AU5" s="806"/>
      <c r="AV5" s="968"/>
      <c r="AW5" s="971"/>
      <c r="AX5" s="924"/>
      <c r="AY5" s="924"/>
      <c r="AZ5" s="975"/>
      <c r="BA5" s="924"/>
      <c r="BB5" s="924"/>
      <c r="BC5" s="978"/>
      <c r="BD5" s="981"/>
      <c r="BE5" s="927"/>
      <c r="BF5" s="985"/>
      <c r="BG5" s="924"/>
      <c r="BH5" s="924"/>
      <c r="BI5" s="988"/>
      <c r="BJ5" s="992"/>
      <c r="BK5" s="927"/>
      <c r="BL5" s="995"/>
      <c r="BM5" s="378" t="s">
        <v>580</v>
      </c>
      <c r="BN5" s="375" t="s">
        <v>581</v>
      </c>
      <c r="BO5" s="239">
        <f t="shared" ref="BO5" si="1">AQ5</f>
        <v>2440000</v>
      </c>
      <c r="BP5" s="373">
        <v>1</v>
      </c>
      <c r="BQ5" s="241">
        <f t="shared" ref="BQ5" si="2">ROUNDDOWN(AS5/2,0)</f>
        <v>1220000</v>
      </c>
      <c r="BR5" s="905"/>
      <c r="BS5" s="765" t="s">
        <v>582</v>
      </c>
      <c r="BT5" s="370"/>
      <c r="BU5" s="763" t="s">
        <v>576</v>
      </c>
      <c r="BV5" s="371">
        <v>399000</v>
      </c>
      <c r="BW5" s="314"/>
      <c r="BX5" s="299"/>
      <c r="BY5" s="310"/>
      <c r="BZ5" s="315"/>
      <c r="CA5" s="306"/>
      <c r="CB5" s="299"/>
      <c r="CC5" s="310"/>
      <c r="CD5" s="310"/>
      <c r="CE5" s="314"/>
      <c r="CF5" s="299"/>
      <c r="CG5" s="310"/>
      <c r="CH5" s="348"/>
    </row>
    <row r="6" spans="1:86" s="238" customFormat="1" ht="18" customHeight="1" x14ac:dyDescent="0.2">
      <c r="A6" s="893"/>
      <c r="B6" s="896"/>
      <c r="C6" s="899"/>
      <c r="D6" s="902"/>
      <c r="E6" s="881"/>
      <c r="F6" s="891"/>
      <c r="G6" s="884"/>
      <c r="H6" s="884"/>
      <c r="I6" s="884"/>
      <c r="J6" s="884"/>
      <c r="K6" s="884"/>
      <c r="L6" s="884"/>
      <c r="M6" s="884"/>
      <c r="N6" s="884"/>
      <c r="O6" s="884"/>
      <c r="P6" s="884"/>
      <c r="Q6" s="884"/>
      <c r="R6" s="884"/>
      <c r="S6" s="884"/>
      <c r="T6" s="881"/>
      <c r="U6" s="887"/>
      <c r="V6" s="831"/>
      <c r="W6" s="837"/>
      <c r="X6" s="840"/>
      <c r="Y6" s="1013"/>
      <c r="Z6" s="809"/>
      <c r="AA6" s="809"/>
      <c r="AB6" s="909"/>
      <c r="AC6" s="803"/>
      <c r="AD6" s="806"/>
      <c r="AE6" s="814" t="s">
        <v>583</v>
      </c>
      <c r="AF6" s="856">
        <f>'[2]胡蝶蘭ﾌｧｰﾑ）目標'!D34</f>
        <v>0.42199999999999999</v>
      </c>
      <c r="AG6" s="860">
        <f>'[2]胡蝶蘭ﾌｧｰﾑ）目標'!E35+'[2]胡蝶蘭ﾌｧｰﾑ）目標'!E36</f>
        <v>0.84932000000000007</v>
      </c>
      <c r="AH6" s="824"/>
      <c r="AI6" s="873">
        <f>'[2]胡蝶蘭ﾌｧｰﾑ）目標'!E24</f>
        <v>61304565</v>
      </c>
      <c r="AJ6" s="868">
        <f>'[2]胡蝶蘭ﾌｧｰﾑ）目標'!D24</f>
        <v>179281</v>
      </c>
      <c r="AK6" s="915"/>
      <c r="AL6" s="873">
        <f>'[2]胡蝶蘭ﾌｧｰﾑ）目標'!M35+'[2]胡蝶蘭ﾌｧｰﾑ）目標'!M36</f>
        <v>123381827.86516464</v>
      </c>
      <c r="AM6" s="868">
        <f>'[2]胡蝶蘭ﾌｧｰﾑ）目標'!J35+'[2]胡蝶蘭ﾌｧｰﾑ）目標'!J36</f>
        <v>360822.12768680003</v>
      </c>
      <c r="AN6" s="949">
        <f t="shared" ref="AN6" si="3">AL6/AI6*100</f>
        <v>201.26042467663646</v>
      </c>
      <c r="AO6" s="938"/>
      <c r="AP6" s="251" t="str">
        <f>'[2]胡蝶蘭ﾌｧｰﾑ）補助額'!A7</f>
        <v>栽培ベンチ資材</v>
      </c>
      <c r="AQ6" s="759">
        <v>26600000</v>
      </c>
      <c r="AR6" s="767">
        <v>0</v>
      </c>
      <c r="AS6" s="762">
        <f t="shared" si="0"/>
        <v>26600000</v>
      </c>
      <c r="AT6" s="941"/>
      <c r="AU6" s="806"/>
      <c r="AV6" s="968"/>
      <c r="AW6" s="971"/>
      <c r="AX6" s="924"/>
      <c r="AY6" s="924"/>
      <c r="AZ6" s="975"/>
      <c r="BA6" s="924"/>
      <c r="BB6" s="924"/>
      <c r="BC6" s="978"/>
      <c r="BD6" s="981"/>
      <c r="BE6" s="927"/>
      <c r="BF6" s="985"/>
      <c r="BG6" s="924"/>
      <c r="BH6" s="924"/>
      <c r="BI6" s="988"/>
      <c r="BJ6" s="992"/>
      <c r="BK6" s="927"/>
      <c r="BL6" s="369">
        <f>ROUNDDOWN('[2]胡蝶蘭ﾌｧｰﾑ）補助額'!D72*0.1,0)</f>
        <v>2660000</v>
      </c>
      <c r="BM6" s="378" t="s">
        <v>584</v>
      </c>
      <c r="BN6" s="375" t="s">
        <v>585</v>
      </c>
      <c r="BO6" s="239">
        <f>AQ7</f>
        <v>59990000</v>
      </c>
      <c r="BP6" s="373">
        <v>1</v>
      </c>
      <c r="BQ6" s="241">
        <f>ROUNDDOWN(AS7/2,0)</f>
        <v>29995000</v>
      </c>
      <c r="BR6" s="905"/>
      <c r="BS6" s="783" t="s">
        <v>590</v>
      </c>
      <c r="BT6" s="328">
        <v>35</v>
      </c>
      <c r="BU6" s="784" t="s">
        <v>576</v>
      </c>
      <c r="BV6" s="310">
        <v>304000</v>
      </c>
      <c r="BW6" s="314"/>
      <c r="BX6" s="299"/>
      <c r="BY6" s="310"/>
      <c r="BZ6" s="315"/>
      <c r="CA6" s="306"/>
      <c r="CB6" s="299"/>
      <c r="CC6" s="310"/>
      <c r="CD6" s="310"/>
      <c r="CE6" s="314"/>
      <c r="CF6" s="299"/>
      <c r="CG6" s="310"/>
      <c r="CH6" s="348"/>
    </row>
    <row r="7" spans="1:86" s="238" customFormat="1" ht="18" customHeight="1" x14ac:dyDescent="0.2">
      <c r="A7" s="893"/>
      <c r="B7" s="896"/>
      <c r="C7" s="899"/>
      <c r="D7" s="902"/>
      <c r="E7" s="881"/>
      <c r="F7" s="891"/>
      <c r="G7" s="884"/>
      <c r="H7" s="884"/>
      <c r="I7" s="884"/>
      <c r="J7" s="884"/>
      <c r="K7" s="884"/>
      <c r="L7" s="884"/>
      <c r="M7" s="884"/>
      <c r="N7" s="884"/>
      <c r="O7" s="884"/>
      <c r="P7" s="884"/>
      <c r="Q7" s="884"/>
      <c r="R7" s="884"/>
      <c r="S7" s="884"/>
      <c r="T7" s="881"/>
      <c r="U7" s="887"/>
      <c r="V7" s="831"/>
      <c r="W7" s="837"/>
      <c r="X7" s="840"/>
      <c r="Y7" s="1013"/>
      <c r="Z7" s="809"/>
      <c r="AA7" s="809"/>
      <c r="AB7" s="909"/>
      <c r="AC7" s="803"/>
      <c r="AD7" s="806"/>
      <c r="AE7" s="812"/>
      <c r="AF7" s="800"/>
      <c r="AG7" s="955"/>
      <c r="AH7" s="824"/>
      <c r="AI7" s="873"/>
      <c r="AJ7" s="868"/>
      <c r="AK7" s="915"/>
      <c r="AL7" s="873"/>
      <c r="AM7" s="868"/>
      <c r="AN7" s="947"/>
      <c r="AO7" s="938"/>
      <c r="AP7" s="251" t="str">
        <f>'[2]胡蝶蘭ﾌｧｰﾑ）補助額'!A8</f>
        <v>ヒートポンプ資材</v>
      </c>
      <c r="AQ7" s="759">
        <v>59990000</v>
      </c>
      <c r="AR7" s="767">
        <v>0</v>
      </c>
      <c r="AS7" s="762">
        <f>AQ7-AR7</f>
        <v>59990000</v>
      </c>
      <c r="AT7" s="941"/>
      <c r="AU7" s="806"/>
      <c r="AV7" s="968"/>
      <c r="AW7" s="971"/>
      <c r="AX7" s="924"/>
      <c r="AY7" s="924"/>
      <c r="AZ7" s="975"/>
      <c r="BA7" s="924"/>
      <c r="BB7" s="924"/>
      <c r="BC7" s="978"/>
      <c r="BD7" s="981"/>
      <c r="BE7" s="927"/>
      <c r="BF7" s="985"/>
      <c r="BG7" s="924"/>
      <c r="BH7" s="924"/>
      <c r="BI7" s="988"/>
      <c r="BJ7" s="992"/>
      <c r="BK7" s="927"/>
      <c r="BL7" s="294" t="s">
        <v>527</v>
      </c>
      <c r="BM7" s="378" t="s">
        <v>586</v>
      </c>
      <c r="BN7" s="375" t="s">
        <v>587</v>
      </c>
      <c r="BO7" s="239">
        <f>AQ8</f>
        <v>27275800</v>
      </c>
      <c r="BP7" s="373">
        <v>1</v>
      </c>
      <c r="BQ7" s="241">
        <f>ROUNDDOWN(AS8/2,-3)</f>
        <v>5936000</v>
      </c>
      <c r="BR7" s="905"/>
      <c r="BS7" s="783" t="s">
        <v>591</v>
      </c>
      <c r="BT7" s="328">
        <v>35</v>
      </c>
      <c r="BU7" s="784" t="s">
        <v>576</v>
      </c>
      <c r="BV7" s="310">
        <v>456000</v>
      </c>
      <c r="BW7" s="314"/>
      <c r="BX7" s="299"/>
      <c r="BY7" s="310"/>
      <c r="BZ7" s="315"/>
      <c r="CA7" s="306"/>
      <c r="CB7" s="299"/>
      <c r="CC7" s="310"/>
      <c r="CD7" s="310"/>
      <c r="CE7" s="314"/>
      <c r="CF7" s="299"/>
      <c r="CG7" s="310"/>
      <c r="CH7" s="348"/>
    </row>
    <row r="8" spans="1:86" s="238" customFormat="1" ht="18" customHeight="1" x14ac:dyDescent="0.2">
      <c r="A8" s="893"/>
      <c r="B8" s="896"/>
      <c r="C8" s="899"/>
      <c r="D8" s="902"/>
      <c r="E8" s="881"/>
      <c r="F8" s="891"/>
      <c r="G8" s="884"/>
      <c r="H8" s="884"/>
      <c r="I8" s="884"/>
      <c r="J8" s="884"/>
      <c r="K8" s="884"/>
      <c r="L8" s="884"/>
      <c r="M8" s="884"/>
      <c r="N8" s="884"/>
      <c r="O8" s="884"/>
      <c r="P8" s="884"/>
      <c r="Q8" s="884"/>
      <c r="R8" s="884"/>
      <c r="S8" s="884"/>
      <c r="T8" s="881"/>
      <c r="U8" s="887"/>
      <c r="V8" s="831"/>
      <c r="W8" s="837"/>
      <c r="X8" s="840"/>
      <c r="Y8" s="1013"/>
      <c r="Z8" s="809"/>
      <c r="AA8" s="809"/>
      <c r="AB8" s="909"/>
      <c r="AC8" s="803"/>
      <c r="AD8" s="806"/>
      <c r="AE8" s="812"/>
      <c r="AF8" s="800"/>
      <c r="AG8" s="955"/>
      <c r="AH8" s="824"/>
      <c r="AI8" s="873"/>
      <c r="AJ8" s="868"/>
      <c r="AK8" s="915"/>
      <c r="AL8" s="873"/>
      <c r="AM8" s="868"/>
      <c r="AN8" s="947"/>
      <c r="AO8" s="938"/>
      <c r="AP8" s="251" t="str">
        <f>'[2]胡蝶蘭ﾌｧｰﾑ）補助額'!A9</f>
        <v>電気資材</v>
      </c>
      <c r="AQ8" s="759">
        <v>27275800</v>
      </c>
      <c r="AR8" s="767">
        <v>15403650</v>
      </c>
      <c r="AS8" s="762">
        <f t="shared" si="0"/>
        <v>11872150</v>
      </c>
      <c r="AT8" s="941"/>
      <c r="AU8" s="806"/>
      <c r="AV8" s="968"/>
      <c r="AW8" s="971"/>
      <c r="AX8" s="924"/>
      <c r="AY8" s="924"/>
      <c r="AZ8" s="975"/>
      <c r="BA8" s="924"/>
      <c r="BB8" s="924"/>
      <c r="BC8" s="978"/>
      <c r="BD8" s="981"/>
      <c r="BE8" s="927"/>
      <c r="BF8" s="985"/>
      <c r="BG8" s="924"/>
      <c r="BH8" s="924"/>
      <c r="BI8" s="988"/>
      <c r="BJ8" s="992"/>
      <c r="BK8" s="927"/>
      <c r="BL8" s="369">
        <v>1310981</v>
      </c>
      <c r="BM8" s="378"/>
      <c r="BN8" s="239"/>
      <c r="BO8" s="239"/>
      <c r="BP8" s="240"/>
      <c r="BQ8" s="241"/>
      <c r="BR8" s="905"/>
      <c r="BS8" s="302"/>
      <c r="BT8" s="328"/>
      <c r="BU8" s="333"/>
      <c r="BV8" s="310"/>
      <c r="BW8" s="314"/>
      <c r="BX8" s="299"/>
      <c r="BY8" s="310"/>
      <c r="BZ8" s="315"/>
      <c r="CA8" s="306"/>
      <c r="CB8" s="299"/>
      <c r="CC8" s="310"/>
      <c r="CD8" s="310"/>
      <c r="CE8" s="314"/>
      <c r="CF8" s="299"/>
      <c r="CG8" s="310"/>
      <c r="CH8" s="348"/>
    </row>
    <row r="9" spans="1:86" s="238" customFormat="1" ht="18" customHeight="1" x14ac:dyDescent="0.2">
      <c r="A9" s="893"/>
      <c r="B9" s="896"/>
      <c r="C9" s="899"/>
      <c r="D9" s="902"/>
      <c r="E9" s="881"/>
      <c r="F9" s="891"/>
      <c r="G9" s="884"/>
      <c r="H9" s="884"/>
      <c r="I9" s="884"/>
      <c r="J9" s="884"/>
      <c r="K9" s="884"/>
      <c r="L9" s="884"/>
      <c r="M9" s="884"/>
      <c r="N9" s="884"/>
      <c r="O9" s="884"/>
      <c r="P9" s="884"/>
      <c r="Q9" s="884"/>
      <c r="R9" s="884"/>
      <c r="S9" s="884"/>
      <c r="T9" s="881"/>
      <c r="U9" s="887"/>
      <c r="V9" s="831"/>
      <c r="W9" s="837"/>
      <c r="X9" s="840"/>
      <c r="Y9" s="1013"/>
      <c r="Z9" s="809"/>
      <c r="AA9" s="809"/>
      <c r="AB9" s="909"/>
      <c r="AC9" s="803"/>
      <c r="AD9" s="806"/>
      <c r="AE9" s="845" t="s">
        <v>541</v>
      </c>
      <c r="AF9" s="862">
        <f>SUM(AF3:AF6)</f>
        <v>1.1080000000000001</v>
      </c>
      <c r="AG9" s="859">
        <f t="shared" ref="AG9" si="4">SUM(AG3:AG6)</f>
        <v>1.53532</v>
      </c>
      <c r="AH9" s="824"/>
      <c r="AI9" s="873">
        <f>SUM(AI3:AI6)</f>
        <v>228314777.31999999</v>
      </c>
      <c r="AJ9" s="868">
        <f>SUM(AJ3:AJ6)</f>
        <v>283402.08</v>
      </c>
      <c r="AK9" s="915"/>
      <c r="AL9" s="878">
        <f>ROUNDDOWN(SUM(AL3:AL8),0)</f>
        <v>290392040</v>
      </c>
      <c r="AM9" s="868">
        <f>SUM(AM3:AM6)</f>
        <v>464943.20768680004</v>
      </c>
      <c r="AN9" s="950">
        <f>AL9/AI9*100</f>
        <v>127.18933194280024</v>
      </c>
      <c r="AO9" s="938"/>
      <c r="AP9" s="251"/>
      <c r="AQ9" s="759"/>
      <c r="AR9" s="767"/>
      <c r="AS9" s="762"/>
      <c r="AT9" s="941"/>
      <c r="AU9" s="806"/>
      <c r="AV9" s="968"/>
      <c r="AW9" s="971"/>
      <c r="AX9" s="924"/>
      <c r="AY9" s="924"/>
      <c r="AZ9" s="975"/>
      <c r="BA9" s="924"/>
      <c r="BB9" s="924"/>
      <c r="BC9" s="978"/>
      <c r="BD9" s="981"/>
      <c r="BE9" s="927"/>
      <c r="BF9" s="985"/>
      <c r="BG9" s="924"/>
      <c r="BH9" s="924"/>
      <c r="BI9" s="988"/>
      <c r="BJ9" s="992"/>
      <c r="BK9" s="927"/>
      <c r="BL9" s="294" t="s">
        <v>525</v>
      </c>
      <c r="BM9" s="378"/>
      <c r="BN9" s="239"/>
      <c r="BO9" s="239"/>
      <c r="BP9" s="240"/>
      <c r="BQ9" s="241"/>
      <c r="BR9" s="905"/>
      <c r="BS9" s="302"/>
      <c r="BT9" s="328"/>
      <c r="BU9" s="333"/>
      <c r="BV9" s="310"/>
      <c r="BW9" s="314"/>
      <c r="BX9" s="299"/>
      <c r="BY9" s="310"/>
      <c r="BZ9" s="315"/>
      <c r="CA9" s="306"/>
      <c r="CB9" s="299"/>
      <c r="CC9" s="310"/>
      <c r="CD9" s="310"/>
      <c r="CE9" s="314"/>
      <c r="CF9" s="299"/>
      <c r="CG9" s="310"/>
      <c r="CH9" s="348"/>
    </row>
    <row r="10" spans="1:86" s="238" customFormat="1" ht="18" customHeight="1" x14ac:dyDescent="0.2">
      <c r="A10" s="893"/>
      <c r="B10" s="896"/>
      <c r="C10" s="899"/>
      <c r="D10" s="902"/>
      <c r="E10" s="881"/>
      <c r="F10" s="891"/>
      <c r="G10" s="884"/>
      <c r="H10" s="884"/>
      <c r="I10" s="884"/>
      <c r="J10" s="884"/>
      <c r="K10" s="884"/>
      <c r="L10" s="884"/>
      <c r="M10" s="884"/>
      <c r="N10" s="884"/>
      <c r="O10" s="884"/>
      <c r="P10" s="884"/>
      <c r="Q10" s="884"/>
      <c r="R10" s="884"/>
      <c r="S10" s="884"/>
      <c r="T10" s="881"/>
      <c r="U10" s="889"/>
      <c r="V10" s="832"/>
      <c r="W10" s="932"/>
      <c r="X10" s="933"/>
      <c r="Y10" s="1014"/>
      <c r="Z10" s="829"/>
      <c r="AA10" s="829"/>
      <c r="AB10" s="910"/>
      <c r="AC10" s="1015"/>
      <c r="AD10" s="875"/>
      <c r="AE10" s="846"/>
      <c r="AF10" s="856"/>
      <c r="AG10" s="860"/>
      <c r="AH10" s="825"/>
      <c r="AI10" s="874"/>
      <c r="AJ10" s="869"/>
      <c r="AK10" s="916"/>
      <c r="AL10" s="879"/>
      <c r="AM10" s="869"/>
      <c r="AN10" s="951"/>
      <c r="AO10" s="939"/>
      <c r="AP10" s="252"/>
      <c r="AQ10" s="770"/>
      <c r="AR10" s="768"/>
      <c r="AS10" s="242"/>
      <c r="AT10" s="942"/>
      <c r="AU10" s="875"/>
      <c r="AV10" s="969"/>
      <c r="AW10" s="972"/>
      <c r="AX10" s="973"/>
      <c r="AY10" s="973"/>
      <c r="AZ10" s="976"/>
      <c r="BA10" s="973"/>
      <c r="BB10" s="973"/>
      <c r="BC10" s="979"/>
      <c r="BD10" s="982"/>
      <c r="BE10" s="983"/>
      <c r="BF10" s="986"/>
      <c r="BG10" s="973"/>
      <c r="BH10" s="973"/>
      <c r="BI10" s="989"/>
      <c r="BJ10" s="1011"/>
      <c r="BK10" s="983"/>
      <c r="BL10" s="295"/>
      <c r="BM10" s="379"/>
      <c r="BN10" s="243"/>
      <c r="BO10" s="243"/>
      <c r="BP10" s="244"/>
      <c r="BQ10" s="245"/>
      <c r="BR10" s="906"/>
      <c r="BS10" s="303"/>
      <c r="BT10" s="329"/>
      <c r="BU10" s="334"/>
      <c r="BV10" s="311"/>
      <c r="BW10" s="316"/>
      <c r="BX10" s="300"/>
      <c r="BY10" s="311"/>
      <c r="BZ10" s="317"/>
      <c r="CA10" s="307"/>
      <c r="CB10" s="300"/>
      <c r="CC10" s="311"/>
      <c r="CD10" s="311"/>
      <c r="CE10" s="316"/>
      <c r="CF10" s="300"/>
      <c r="CG10" s="311"/>
      <c r="CH10" s="349"/>
    </row>
    <row r="11" spans="1:86" s="246" customFormat="1" ht="18" customHeight="1" x14ac:dyDescent="0.2">
      <c r="A11" s="893"/>
      <c r="B11" s="896"/>
      <c r="C11" s="899"/>
      <c r="D11" s="902"/>
      <c r="E11" s="881"/>
      <c r="F11" s="891"/>
      <c r="G11" s="884"/>
      <c r="H11" s="884"/>
      <c r="I11" s="884"/>
      <c r="J11" s="884"/>
      <c r="K11" s="884"/>
      <c r="L11" s="884"/>
      <c r="M11" s="884"/>
      <c r="N11" s="884"/>
      <c r="O11" s="884"/>
      <c r="P11" s="884"/>
      <c r="Q11" s="884"/>
      <c r="R11" s="884"/>
      <c r="S11" s="884"/>
      <c r="T11" s="881"/>
      <c r="U11" s="886">
        <v>2</v>
      </c>
      <c r="V11" s="833" t="s">
        <v>588</v>
      </c>
      <c r="W11" s="836"/>
      <c r="X11" s="839"/>
      <c r="Y11" s="842"/>
      <c r="Z11" s="808"/>
      <c r="AA11" s="848"/>
      <c r="AB11" s="908"/>
      <c r="AC11" s="802"/>
      <c r="AD11" s="805"/>
      <c r="AE11" s="956" t="s">
        <v>542</v>
      </c>
      <c r="AF11" s="861">
        <f>'[2]伊藤）成果目標'!C8</f>
        <v>0.13443333333333332</v>
      </c>
      <c r="AG11" s="863">
        <f>'[2]伊藤）成果目標'!D8</f>
        <v>0.13443333333333332</v>
      </c>
      <c r="AH11" s="817" t="s">
        <v>544</v>
      </c>
      <c r="AI11" s="820">
        <f>'[2]伊藤）成果目標'!L31</f>
        <v>43767923.666000001</v>
      </c>
      <c r="AJ11" s="870">
        <f>'[2]伊藤）成果目標'!I31</f>
        <v>7957</v>
      </c>
      <c r="AK11" s="817" t="s">
        <v>559</v>
      </c>
      <c r="AL11" s="820">
        <f>'[2]伊藤）成果目標'!M32</f>
        <v>43839116.521926045</v>
      </c>
      <c r="AM11" s="870">
        <f>'[2]伊藤）成果目標'!J32</f>
        <v>7964.9557634313314</v>
      </c>
      <c r="AN11" s="952">
        <f>AM11/AJ11*100</f>
        <v>100.0999844593607</v>
      </c>
      <c r="AO11" s="943"/>
      <c r="AP11" s="253"/>
      <c r="AQ11" s="759"/>
      <c r="AR11" s="767"/>
      <c r="AS11" s="762"/>
      <c r="AT11" s="941"/>
      <c r="AU11" s="806"/>
      <c r="AV11" s="1002"/>
      <c r="AW11" s="1005"/>
      <c r="AX11" s="1008"/>
      <c r="AY11" s="1008"/>
      <c r="AZ11" s="1008"/>
      <c r="BA11" s="1008"/>
      <c r="BB11" s="1008"/>
      <c r="BC11" s="1008"/>
      <c r="BD11" s="980"/>
      <c r="BE11" s="1017"/>
      <c r="BF11" s="984"/>
      <c r="BG11" s="923"/>
      <c r="BH11" s="923"/>
      <c r="BI11" s="987"/>
      <c r="BJ11" s="991"/>
      <c r="BK11" s="926"/>
      <c r="BL11" s="994"/>
      <c r="BM11" s="377"/>
      <c r="BN11" s="374"/>
      <c r="BO11" s="236"/>
      <c r="BP11" s="372"/>
      <c r="BQ11" s="237"/>
      <c r="BR11" s="904"/>
      <c r="BS11" s="318"/>
      <c r="BT11" s="330"/>
      <c r="BU11" s="335"/>
      <c r="BV11" s="338"/>
      <c r="BW11" s="346"/>
      <c r="BX11" s="330"/>
      <c r="BY11" s="335"/>
      <c r="BZ11" s="338"/>
      <c r="CA11" s="319"/>
      <c r="CB11" s="330"/>
      <c r="CC11" s="335"/>
      <c r="CD11" s="342"/>
      <c r="CE11" s="320"/>
      <c r="CF11" s="330"/>
      <c r="CG11" s="335"/>
      <c r="CH11" s="350"/>
    </row>
    <row r="12" spans="1:86" s="246" customFormat="1" ht="18" customHeight="1" x14ac:dyDescent="0.2">
      <c r="A12" s="893"/>
      <c r="B12" s="896"/>
      <c r="C12" s="899"/>
      <c r="D12" s="902"/>
      <c r="E12" s="881"/>
      <c r="F12" s="891"/>
      <c r="G12" s="884"/>
      <c r="H12" s="884"/>
      <c r="I12" s="884"/>
      <c r="J12" s="884"/>
      <c r="K12" s="884"/>
      <c r="L12" s="884"/>
      <c r="M12" s="884"/>
      <c r="N12" s="884"/>
      <c r="O12" s="884"/>
      <c r="P12" s="884"/>
      <c r="Q12" s="884"/>
      <c r="R12" s="884"/>
      <c r="S12" s="884"/>
      <c r="T12" s="881"/>
      <c r="U12" s="887"/>
      <c r="V12" s="834"/>
      <c r="W12" s="837"/>
      <c r="X12" s="840"/>
      <c r="Y12" s="843"/>
      <c r="Z12" s="809"/>
      <c r="AA12" s="849"/>
      <c r="AB12" s="909"/>
      <c r="AC12" s="803"/>
      <c r="AD12" s="806"/>
      <c r="AE12" s="847"/>
      <c r="AF12" s="862"/>
      <c r="AG12" s="864"/>
      <c r="AH12" s="818"/>
      <c r="AI12" s="821"/>
      <c r="AJ12" s="871"/>
      <c r="AK12" s="818"/>
      <c r="AL12" s="821"/>
      <c r="AM12" s="871"/>
      <c r="AN12" s="953"/>
      <c r="AO12" s="943"/>
      <c r="AP12" s="253"/>
      <c r="AQ12" s="759"/>
      <c r="AR12" s="767"/>
      <c r="AS12" s="762"/>
      <c r="AT12" s="941"/>
      <c r="AU12" s="806"/>
      <c r="AV12" s="1003"/>
      <c r="AW12" s="1006"/>
      <c r="AX12" s="1009"/>
      <c r="AY12" s="1009"/>
      <c r="AZ12" s="1009"/>
      <c r="BA12" s="1009"/>
      <c r="BB12" s="1009"/>
      <c r="BC12" s="1009"/>
      <c r="BD12" s="981"/>
      <c r="BE12" s="1018"/>
      <c r="BF12" s="985"/>
      <c r="BG12" s="924"/>
      <c r="BH12" s="924"/>
      <c r="BI12" s="988"/>
      <c r="BJ12" s="992"/>
      <c r="BK12" s="927"/>
      <c r="BL12" s="995"/>
      <c r="BM12" s="378"/>
      <c r="BN12" s="375"/>
      <c r="BO12" s="239"/>
      <c r="BP12" s="373"/>
      <c r="BQ12" s="241"/>
      <c r="BR12" s="905"/>
      <c r="BS12" s="321"/>
      <c r="BT12" s="331"/>
      <c r="BU12" s="336"/>
      <c r="BV12" s="339"/>
      <c r="BW12" s="343"/>
      <c r="BX12" s="331"/>
      <c r="BY12" s="336"/>
      <c r="BZ12" s="339"/>
      <c r="CA12" s="343"/>
      <c r="CB12" s="331"/>
      <c r="CC12" s="336"/>
      <c r="CD12" s="344"/>
      <c r="CE12" s="341"/>
      <c r="CF12" s="331"/>
      <c r="CG12" s="336"/>
      <c r="CH12" s="351"/>
    </row>
    <row r="13" spans="1:86" s="246" customFormat="1" ht="18" customHeight="1" x14ac:dyDescent="0.2">
      <c r="A13" s="893"/>
      <c r="B13" s="896"/>
      <c r="C13" s="899"/>
      <c r="D13" s="902"/>
      <c r="E13" s="881"/>
      <c r="F13" s="891"/>
      <c r="G13" s="884"/>
      <c r="H13" s="884"/>
      <c r="I13" s="884"/>
      <c r="J13" s="884"/>
      <c r="K13" s="884"/>
      <c r="L13" s="884"/>
      <c r="M13" s="884"/>
      <c r="N13" s="884"/>
      <c r="O13" s="884"/>
      <c r="P13" s="884"/>
      <c r="Q13" s="884"/>
      <c r="R13" s="884"/>
      <c r="S13" s="884"/>
      <c r="T13" s="881"/>
      <c r="U13" s="887"/>
      <c r="V13" s="834"/>
      <c r="W13" s="837"/>
      <c r="X13" s="840"/>
      <c r="Y13" s="843"/>
      <c r="Z13" s="809"/>
      <c r="AA13" s="849"/>
      <c r="AB13" s="909"/>
      <c r="AC13" s="803"/>
      <c r="AD13" s="806"/>
      <c r="AE13" s="847"/>
      <c r="AF13" s="862"/>
      <c r="AG13" s="864"/>
      <c r="AH13" s="818"/>
      <c r="AI13" s="822"/>
      <c r="AJ13" s="872"/>
      <c r="AK13" s="818"/>
      <c r="AL13" s="822"/>
      <c r="AM13" s="872"/>
      <c r="AN13" s="954"/>
      <c r="AO13" s="943"/>
      <c r="AP13" s="253"/>
      <c r="AQ13" s="759"/>
      <c r="AR13" s="767"/>
      <c r="AS13" s="762"/>
      <c r="AT13" s="941"/>
      <c r="AU13" s="806"/>
      <c r="AV13" s="1003"/>
      <c r="AW13" s="1006"/>
      <c r="AX13" s="1009"/>
      <c r="AY13" s="1009"/>
      <c r="AZ13" s="1009"/>
      <c r="BA13" s="1009"/>
      <c r="BB13" s="1009"/>
      <c r="BC13" s="1009"/>
      <c r="BD13" s="981"/>
      <c r="BE13" s="1018"/>
      <c r="BF13" s="985"/>
      <c r="BG13" s="924"/>
      <c r="BH13" s="924"/>
      <c r="BI13" s="988"/>
      <c r="BJ13" s="992"/>
      <c r="BK13" s="927"/>
      <c r="BL13" s="995"/>
      <c r="BM13" s="378"/>
      <c r="BN13" s="375"/>
      <c r="BO13" s="239"/>
      <c r="BP13" s="373"/>
      <c r="BQ13" s="241"/>
      <c r="BR13" s="905"/>
      <c r="BS13" s="321"/>
      <c r="BT13" s="331"/>
      <c r="BU13" s="336"/>
      <c r="BV13" s="339"/>
      <c r="BW13" s="343"/>
      <c r="BX13" s="331"/>
      <c r="BY13" s="336"/>
      <c r="BZ13" s="339"/>
      <c r="CA13" s="343"/>
      <c r="CB13" s="331"/>
      <c r="CC13" s="336"/>
      <c r="CD13" s="344"/>
      <c r="CE13" s="341"/>
      <c r="CF13" s="331"/>
      <c r="CG13" s="336"/>
      <c r="CH13" s="351"/>
    </row>
    <row r="14" spans="1:86" s="246" customFormat="1" ht="18" customHeight="1" x14ac:dyDescent="0.2">
      <c r="A14" s="893"/>
      <c r="B14" s="896"/>
      <c r="C14" s="899"/>
      <c r="D14" s="902"/>
      <c r="E14" s="881"/>
      <c r="F14" s="891"/>
      <c r="G14" s="884"/>
      <c r="H14" s="884"/>
      <c r="I14" s="884"/>
      <c r="J14" s="884"/>
      <c r="K14" s="884"/>
      <c r="L14" s="884"/>
      <c r="M14" s="884"/>
      <c r="N14" s="884"/>
      <c r="O14" s="884"/>
      <c r="P14" s="884"/>
      <c r="Q14" s="884"/>
      <c r="R14" s="884"/>
      <c r="S14" s="884"/>
      <c r="T14" s="881"/>
      <c r="U14" s="887"/>
      <c r="V14" s="834"/>
      <c r="W14" s="837"/>
      <c r="X14" s="840"/>
      <c r="Y14" s="843"/>
      <c r="Z14" s="809"/>
      <c r="AA14" s="849"/>
      <c r="AB14" s="909"/>
      <c r="AC14" s="803"/>
      <c r="AD14" s="806"/>
      <c r="AE14" s="847" t="s">
        <v>543</v>
      </c>
      <c r="AF14" s="862">
        <f>'[2]伊藤）成果目標'!C9</f>
        <v>0.41145833333333331</v>
      </c>
      <c r="AG14" s="864">
        <f>'[2]伊藤）成果目標'!D9</f>
        <v>0.41145833333333331</v>
      </c>
      <c r="AH14" s="818"/>
      <c r="AI14" s="917">
        <f>'[2]伊藤）成果目標'!L33</f>
        <v>37441171.666000001</v>
      </c>
      <c r="AJ14" s="918">
        <f>'[2]伊藤）成果目標'!I33</f>
        <v>8241</v>
      </c>
      <c r="AK14" s="818"/>
      <c r="AL14" s="917">
        <f>'[2]伊藤）成果目標'!M34</f>
        <v>37441171.666000001</v>
      </c>
      <c r="AM14" s="918">
        <f>'[2]伊藤）成果目標'!J34</f>
        <v>8241</v>
      </c>
      <c r="AN14" s="947">
        <f>AM14/AJ14*100</f>
        <v>100</v>
      </c>
      <c r="AO14" s="943"/>
      <c r="AP14" s="253"/>
      <c r="AQ14" s="759"/>
      <c r="AR14" s="767"/>
      <c r="AS14" s="762"/>
      <c r="AT14" s="941"/>
      <c r="AU14" s="806"/>
      <c r="AV14" s="1003"/>
      <c r="AW14" s="1006"/>
      <c r="AX14" s="1009"/>
      <c r="AY14" s="1009"/>
      <c r="AZ14" s="1009"/>
      <c r="BA14" s="1009"/>
      <c r="BB14" s="1009"/>
      <c r="BC14" s="1009"/>
      <c r="BD14" s="981"/>
      <c r="BE14" s="1018"/>
      <c r="BF14" s="985"/>
      <c r="BG14" s="924"/>
      <c r="BH14" s="924"/>
      <c r="BI14" s="988"/>
      <c r="BJ14" s="992"/>
      <c r="BK14" s="927"/>
      <c r="BL14" s="369"/>
      <c r="BM14" s="378"/>
      <c r="BN14" s="375"/>
      <c r="BO14" s="239"/>
      <c r="BP14" s="240"/>
      <c r="BQ14" s="241"/>
      <c r="BR14" s="905"/>
      <c r="BS14" s="324"/>
      <c r="BT14" s="331"/>
      <c r="BU14" s="336"/>
      <c r="BV14" s="339"/>
      <c r="BW14" s="343"/>
      <c r="BX14" s="331"/>
      <c r="BY14" s="336"/>
      <c r="BZ14" s="339"/>
      <c r="CA14" s="343"/>
      <c r="CB14" s="331"/>
      <c r="CC14" s="336"/>
      <c r="CD14" s="344"/>
      <c r="CE14" s="323"/>
      <c r="CF14" s="331"/>
      <c r="CG14" s="336"/>
      <c r="CH14" s="351"/>
    </row>
    <row r="15" spans="1:86" s="246" customFormat="1" ht="18" customHeight="1" x14ac:dyDescent="0.2">
      <c r="A15" s="893"/>
      <c r="B15" s="896"/>
      <c r="C15" s="899"/>
      <c r="D15" s="902"/>
      <c r="E15" s="881"/>
      <c r="F15" s="891"/>
      <c r="G15" s="884"/>
      <c r="H15" s="884"/>
      <c r="I15" s="884"/>
      <c r="J15" s="884"/>
      <c r="K15" s="884"/>
      <c r="L15" s="884"/>
      <c r="M15" s="884"/>
      <c r="N15" s="884"/>
      <c r="O15" s="884"/>
      <c r="P15" s="884"/>
      <c r="Q15" s="884"/>
      <c r="R15" s="884"/>
      <c r="S15" s="884"/>
      <c r="T15" s="881"/>
      <c r="U15" s="887"/>
      <c r="V15" s="834"/>
      <c r="W15" s="837"/>
      <c r="X15" s="840"/>
      <c r="Y15" s="843"/>
      <c r="Z15" s="809"/>
      <c r="AA15" s="849"/>
      <c r="AB15" s="909"/>
      <c r="AC15" s="803"/>
      <c r="AD15" s="806"/>
      <c r="AE15" s="847"/>
      <c r="AF15" s="862"/>
      <c r="AG15" s="864"/>
      <c r="AH15" s="818"/>
      <c r="AI15" s="821"/>
      <c r="AJ15" s="871"/>
      <c r="AK15" s="818"/>
      <c r="AL15" s="821"/>
      <c r="AM15" s="871"/>
      <c r="AN15" s="947"/>
      <c r="AO15" s="943"/>
      <c r="AP15" s="253"/>
      <c r="AQ15" s="759"/>
      <c r="AR15" s="767"/>
      <c r="AS15" s="762"/>
      <c r="AT15" s="941"/>
      <c r="AU15" s="806"/>
      <c r="AV15" s="1003"/>
      <c r="AW15" s="1006"/>
      <c r="AX15" s="1009"/>
      <c r="AY15" s="1009"/>
      <c r="AZ15" s="1009"/>
      <c r="BA15" s="1009"/>
      <c r="BB15" s="1009"/>
      <c r="BC15" s="1009"/>
      <c r="BD15" s="981"/>
      <c r="BE15" s="1018"/>
      <c r="BF15" s="985"/>
      <c r="BG15" s="924"/>
      <c r="BH15" s="924"/>
      <c r="BI15" s="988"/>
      <c r="BJ15" s="992"/>
      <c r="BK15" s="927"/>
      <c r="BL15" s="294"/>
      <c r="BM15" s="378"/>
      <c r="BN15" s="375"/>
      <c r="BO15" s="239"/>
      <c r="BP15" s="240"/>
      <c r="BQ15" s="241"/>
      <c r="BR15" s="905"/>
      <c r="BS15" s="324"/>
      <c r="BT15" s="331"/>
      <c r="BU15" s="336"/>
      <c r="BV15" s="339"/>
      <c r="BW15" s="343"/>
      <c r="BX15" s="331"/>
      <c r="BY15" s="336"/>
      <c r="BZ15" s="339"/>
      <c r="CA15" s="322"/>
      <c r="CB15" s="331"/>
      <c r="CC15" s="336"/>
      <c r="CD15" s="344"/>
      <c r="CE15" s="323"/>
      <c r="CF15" s="331"/>
      <c r="CG15" s="336"/>
      <c r="CH15" s="351"/>
    </row>
    <row r="16" spans="1:86" s="246" customFormat="1" ht="18" customHeight="1" x14ac:dyDescent="0.2">
      <c r="A16" s="893"/>
      <c r="B16" s="896"/>
      <c r="C16" s="899"/>
      <c r="D16" s="902"/>
      <c r="E16" s="881"/>
      <c r="F16" s="891"/>
      <c r="G16" s="884"/>
      <c r="H16" s="884"/>
      <c r="I16" s="884"/>
      <c r="J16" s="884"/>
      <c r="K16" s="884"/>
      <c r="L16" s="884"/>
      <c r="M16" s="884"/>
      <c r="N16" s="884"/>
      <c r="O16" s="884"/>
      <c r="P16" s="884"/>
      <c r="Q16" s="884"/>
      <c r="R16" s="884"/>
      <c r="S16" s="884"/>
      <c r="T16" s="881"/>
      <c r="U16" s="887"/>
      <c r="V16" s="834"/>
      <c r="W16" s="837"/>
      <c r="X16" s="840"/>
      <c r="Y16" s="843"/>
      <c r="Z16" s="809"/>
      <c r="AA16" s="849"/>
      <c r="AB16" s="909"/>
      <c r="AC16" s="803"/>
      <c r="AD16" s="806"/>
      <c r="AE16" s="847"/>
      <c r="AF16" s="862"/>
      <c r="AG16" s="864"/>
      <c r="AH16" s="818"/>
      <c r="AI16" s="822"/>
      <c r="AJ16" s="872"/>
      <c r="AK16" s="818"/>
      <c r="AL16" s="822"/>
      <c r="AM16" s="872"/>
      <c r="AN16" s="948"/>
      <c r="AO16" s="943"/>
      <c r="AP16" s="253"/>
      <c r="AQ16" s="759"/>
      <c r="AR16" s="767"/>
      <c r="AS16" s="762"/>
      <c r="AT16" s="941"/>
      <c r="AU16" s="806"/>
      <c r="AV16" s="1003"/>
      <c r="AW16" s="1006"/>
      <c r="AX16" s="1009"/>
      <c r="AY16" s="1009"/>
      <c r="AZ16" s="1009"/>
      <c r="BA16" s="1009"/>
      <c r="BB16" s="1009"/>
      <c r="BC16" s="1009"/>
      <c r="BD16" s="981"/>
      <c r="BE16" s="1018"/>
      <c r="BF16" s="985"/>
      <c r="BG16" s="924"/>
      <c r="BH16" s="924"/>
      <c r="BI16" s="988"/>
      <c r="BJ16" s="992"/>
      <c r="BK16" s="927"/>
      <c r="BL16" s="369"/>
      <c r="BM16" s="378"/>
      <c r="BN16" s="375"/>
      <c r="BO16" s="239"/>
      <c r="BP16" s="240"/>
      <c r="BQ16" s="241"/>
      <c r="BR16" s="905"/>
      <c r="BS16" s="324"/>
      <c r="BT16" s="331"/>
      <c r="BU16" s="336"/>
      <c r="BV16" s="339"/>
      <c r="BW16" s="343"/>
      <c r="BX16" s="331"/>
      <c r="BY16" s="336"/>
      <c r="BZ16" s="339"/>
      <c r="CA16" s="322"/>
      <c r="CB16" s="331"/>
      <c r="CC16" s="336"/>
      <c r="CD16" s="344"/>
      <c r="CE16" s="323"/>
      <c r="CF16" s="331"/>
      <c r="CG16" s="336"/>
      <c r="CH16" s="351"/>
    </row>
    <row r="17" spans="1:86" s="238" customFormat="1" ht="18" customHeight="1" x14ac:dyDescent="0.2">
      <c r="A17" s="893"/>
      <c r="B17" s="896"/>
      <c r="C17" s="899"/>
      <c r="D17" s="902"/>
      <c r="E17" s="881"/>
      <c r="F17" s="891"/>
      <c r="G17" s="884"/>
      <c r="H17" s="884"/>
      <c r="I17" s="884"/>
      <c r="J17" s="884"/>
      <c r="K17" s="884"/>
      <c r="L17" s="884"/>
      <c r="M17" s="884"/>
      <c r="N17" s="884"/>
      <c r="O17" s="884"/>
      <c r="P17" s="884"/>
      <c r="Q17" s="884"/>
      <c r="R17" s="884"/>
      <c r="S17" s="884"/>
      <c r="T17" s="881"/>
      <c r="U17" s="887"/>
      <c r="V17" s="834"/>
      <c r="W17" s="837"/>
      <c r="X17" s="840"/>
      <c r="Y17" s="843"/>
      <c r="Z17" s="809"/>
      <c r="AA17" s="849"/>
      <c r="AB17" s="909"/>
      <c r="AC17" s="803"/>
      <c r="AD17" s="806"/>
      <c r="AE17" s="921" t="s">
        <v>541</v>
      </c>
      <c r="AF17" s="800">
        <f>SUM(AF11:AF16)</f>
        <v>0.54589166666666666</v>
      </c>
      <c r="AG17" s="815">
        <f>SUM(AG11:AG16)</f>
        <v>0.54589166666666666</v>
      </c>
      <c r="AH17" s="818"/>
      <c r="AI17" s="821">
        <f>SUM(AI11:AI16)</f>
        <v>81209095.332000002</v>
      </c>
      <c r="AJ17" s="871">
        <f>SUM(AJ11:AJ16)</f>
        <v>16198</v>
      </c>
      <c r="AK17" s="818"/>
      <c r="AL17" s="821">
        <f>SUM(AL11:AL16)</f>
        <v>81280288.187926054</v>
      </c>
      <c r="AM17" s="871">
        <f>SUM(AM11:AM16)</f>
        <v>16205.955763431331</v>
      </c>
      <c r="AN17" s="912">
        <f>AL17/AI17*100</f>
        <v>100.08766611133272</v>
      </c>
      <c r="AO17" s="943"/>
      <c r="AP17" s="253"/>
      <c r="AQ17" s="759"/>
      <c r="AR17" s="767"/>
      <c r="AS17" s="762"/>
      <c r="AT17" s="941"/>
      <c r="AU17" s="806"/>
      <c r="AV17" s="1003"/>
      <c r="AW17" s="1006"/>
      <c r="AX17" s="1009"/>
      <c r="AY17" s="1009"/>
      <c r="AZ17" s="1009"/>
      <c r="BA17" s="1009"/>
      <c r="BB17" s="1009"/>
      <c r="BC17" s="1009"/>
      <c r="BD17" s="981"/>
      <c r="BE17" s="1018"/>
      <c r="BF17" s="985"/>
      <c r="BG17" s="924"/>
      <c r="BH17" s="924"/>
      <c r="BI17" s="988"/>
      <c r="BJ17" s="992"/>
      <c r="BK17" s="927"/>
      <c r="BL17" s="294"/>
      <c r="BM17" s="378"/>
      <c r="BN17" s="375"/>
      <c r="BO17" s="239"/>
      <c r="BP17" s="240"/>
      <c r="BQ17" s="241"/>
      <c r="BR17" s="905"/>
      <c r="BS17" s="324"/>
      <c r="BT17" s="331"/>
      <c r="BU17" s="336"/>
      <c r="BV17" s="339"/>
      <c r="BW17" s="343"/>
      <c r="BX17" s="331"/>
      <c r="BY17" s="336"/>
      <c r="BZ17" s="339"/>
      <c r="CA17" s="322"/>
      <c r="CB17" s="331"/>
      <c r="CC17" s="336"/>
      <c r="CD17" s="344"/>
      <c r="CE17" s="323"/>
      <c r="CF17" s="331"/>
      <c r="CG17" s="336"/>
      <c r="CH17" s="351"/>
    </row>
    <row r="18" spans="1:86" s="238" customFormat="1" ht="18" customHeight="1" thickBot="1" x14ac:dyDescent="0.25">
      <c r="A18" s="894"/>
      <c r="B18" s="897"/>
      <c r="C18" s="900"/>
      <c r="D18" s="903"/>
      <c r="E18" s="882"/>
      <c r="F18" s="892"/>
      <c r="G18" s="885"/>
      <c r="H18" s="885"/>
      <c r="I18" s="885"/>
      <c r="J18" s="885"/>
      <c r="K18" s="885"/>
      <c r="L18" s="885"/>
      <c r="M18" s="885"/>
      <c r="N18" s="885"/>
      <c r="O18" s="885"/>
      <c r="P18" s="885"/>
      <c r="Q18" s="885"/>
      <c r="R18" s="885"/>
      <c r="S18" s="885"/>
      <c r="T18" s="882"/>
      <c r="U18" s="888"/>
      <c r="V18" s="835"/>
      <c r="W18" s="838"/>
      <c r="X18" s="841"/>
      <c r="Y18" s="844"/>
      <c r="Z18" s="810"/>
      <c r="AA18" s="850"/>
      <c r="AB18" s="911"/>
      <c r="AC18" s="804"/>
      <c r="AD18" s="807"/>
      <c r="AE18" s="922"/>
      <c r="AF18" s="877"/>
      <c r="AG18" s="816"/>
      <c r="AH18" s="819"/>
      <c r="AI18" s="919"/>
      <c r="AJ18" s="920"/>
      <c r="AK18" s="819"/>
      <c r="AL18" s="919"/>
      <c r="AM18" s="920"/>
      <c r="AN18" s="913"/>
      <c r="AO18" s="944"/>
      <c r="AP18" s="254"/>
      <c r="AQ18" s="760"/>
      <c r="AR18" s="769"/>
      <c r="AS18" s="764"/>
      <c r="AT18" s="945"/>
      <c r="AU18" s="807"/>
      <c r="AV18" s="1004"/>
      <c r="AW18" s="1007"/>
      <c r="AX18" s="1010"/>
      <c r="AY18" s="1010"/>
      <c r="AZ18" s="1010"/>
      <c r="BA18" s="1010"/>
      <c r="BB18" s="1010"/>
      <c r="BC18" s="1010"/>
      <c r="BD18" s="1016"/>
      <c r="BE18" s="1019"/>
      <c r="BF18" s="1020"/>
      <c r="BG18" s="925"/>
      <c r="BH18" s="925"/>
      <c r="BI18" s="990"/>
      <c r="BJ18" s="993"/>
      <c r="BK18" s="928"/>
      <c r="BL18" s="295"/>
      <c r="BM18" s="283"/>
      <c r="BN18" s="376"/>
      <c r="BO18" s="284"/>
      <c r="BP18" s="284"/>
      <c r="BQ18" s="285"/>
      <c r="BR18" s="907"/>
      <c r="BS18" s="325"/>
      <c r="BT18" s="332"/>
      <c r="BU18" s="337"/>
      <c r="BV18" s="340"/>
      <c r="BW18" s="347"/>
      <c r="BX18" s="332"/>
      <c r="BY18" s="337"/>
      <c r="BZ18" s="340"/>
      <c r="CA18" s="326"/>
      <c r="CB18" s="332"/>
      <c r="CC18" s="337"/>
      <c r="CD18" s="345"/>
      <c r="CE18" s="327"/>
      <c r="CF18" s="332"/>
      <c r="CG18" s="337"/>
      <c r="CH18" s="352"/>
    </row>
    <row r="19" spans="1:86" s="246" customFormat="1" ht="18" customHeight="1" thickTop="1" x14ac:dyDescent="0.2">
      <c r="A19" s="779"/>
      <c r="B19" s="777"/>
      <c r="C19" s="781"/>
      <c r="D19" s="781"/>
      <c r="E19" s="1021" t="s">
        <v>564</v>
      </c>
      <c r="F19" s="1024" t="s">
        <v>589</v>
      </c>
      <c r="G19" s="1027" t="s">
        <v>557</v>
      </c>
      <c r="H19" s="1027" t="s">
        <v>558</v>
      </c>
      <c r="I19" s="756"/>
      <c r="J19" s="756"/>
      <c r="K19" s="756"/>
      <c r="L19" s="756"/>
      <c r="M19" s="756"/>
      <c r="N19" s="756"/>
      <c r="O19" s="756"/>
      <c r="P19" s="756"/>
      <c r="Q19" s="756"/>
      <c r="R19" s="756"/>
      <c r="S19" s="756"/>
      <c r="T19" s="776"/>
      <c r="U19" s="886">
        <v>3</v>
      </c>
      <c r="V19" s="833" t="s">
        <v>552</v>
      </c>
      <c r="W19" s="836" t="s">
        <v>589</v>
      </c>
      <c r="X19" s="839" t="s">
        <v>559</v>
      </c>
      <c r="Y19" s="842" t="s">
        <v>560</v>
      </c>
      <c r="Z19" s="808" t="s">
        <v>561</v>
      </c>
      <c r="AA19" s="848" t="s">
        <v>562</v>
      </c>
      <c r="AB19" s="908" t="s">
        <v>565</v>
      </c>
      <c r="AC19" s="802">
        <f>AO19</f>
        <v>1070000</v>
      </c>
      <c r="AD19" s="805">
        <f>AU19</f>
        <v>535000</v>
      </c>
      <c r="AE19" s="956" t="s">
        <v>551</v>
      </c>
      <c r="AF19" s="1030">
        <v>0.40500000000000003</v>
      </c>
      <c r="AG19" s="863">
        <v>0.48499999999999999</v>
      </c>
      <c r="AH19" s="817" t="s">
        <v>554</v>
      </c>
      <c r="AI19" s="820">
        <v>27312876</v>
      </c>
      <c r="AJ19" s="870">
        <v>6007</v>
      </c>
      <c r="AK19" s="817" t="s">
        <v>563</v>
      </c>
      <c r="AL19" s="820">
        <v>33982801</v>
      </c>
      <c r="AM19" s="870">
        <v>7483</v>
      </c>
      <c r="AN19" s="946">
        <f>AL19/AI19*100</f>
        <v>124.4204418458166</v>
      </c>
      <c r="AO19" s="943">
        <f>AQ19</f>
        <v>1070000</v>
      </c>
      <c r="AP19" s="253" t="str">
        <f>'[3]村田安利）補助額 (2)'!A4</f>
        <v>カーテン部材</v>
      </c>
      <c r="AQ19" s="751">
        <f>'[3]村田安利）補助額 (2)'!D4</f>
        <v>1070000</v>
      </c>
      <c r="AR19" s="752">
        <f>'[3]村田安利）補助額 (2)'!D32</f>
        <v>0</v>
      </c>
      <c r="AS19" s="754">
        <f>AQ19-AR19</f>
        <v>1070000</v>
      </c>
      <c r="AT19" s="941">
        <f>AS19</f>
        <v>1070000</v>
      </c>
      <c r="AU19" s="806">
        <f>'[3]村田安利）補助額 (2)'!D41</f>
        <v>535000</v>
      </c>
      <c r="AV19" s="1002"/>
      <c r="AW19" s="1005"/>
      <c r="AX19" s="1008"/>
      <c r="AY19" s="1008"/>
      <c r="AZ19" s="1008"/>
      <c r="BA19" s="1008"/>
      <c r="BB19" s="1008"/>
      <c r="BC19" s="1008"/>
      <c r="BD19" s="980"/>
      <c r="BE19" s="1017"/>
      <c r="BF19" s="984"/>
      <c r="BG19" s="923"/>
      <c r="BH19" s="923"/>
      <c r="BI19" s="987"/>
      <c r="BJ19" s="991"/>
      <c r="BK19" s="926"/>
      <c r="BL19" s="994" t="s">
        <v>594</v>
      </c>
      <c r="BM19" s="377" t="s">
        <v>539</v>
      </c>
      <c r="BN19" s="374" t="s">
        <v>488</v>
      </c>
      <c r="BO19" s="236">
        <f>AQ19</f>
        <v>1070000</v>
      </c>
      <c r="BP19" s="372">
        <v>1</v>
      </c>
      <c r="BQ19" s="237">
        <f>ROUNDDOWN(AS19/2,-3)</f>
        <v>535000</v>
      </c>
      <c r="BR19" s="904"/>
      <c r="BS19" s="318"/>
      <c r="BT19" s="330"/>
      <c r="BU19" s="335"/>
      <c r="BV19" s="338"/>
      <c r="BW19" s="346"/>
      <c r="BX19" s="330"/>
      <c r="BY19" s="335"/>
      <c r="BZ19" s="338"/>
      <c r="CA19" s="319"/>
      <c r="CB19" s="330"/>
      <c r="CC19" s="335"/>
      <c r="CD19" s="342"/>
      <c r="CE19" s="320"/>
      <c r="CF19" s="330"/>
      <c r="CG19" s="335"/>
      <c r="CH19" s="350"/>
    </row>
    <row r="20" spans="1:86" s="246" customFormat="1" ht="18" customHeight="1" x14ac:dyDescent="0.2">
      <c r="A20" s="779"/>
      <c r="B20" s="777"/>
      <c r="C20" s="781"/>
      <c r="D20" s="781"/>
      <c r="E20" s="1022"/>
      <c r="F20" s="1025"/>
      <c r="G20" s="1028"/>
      <c r="H20" s="1028"/>
      <c r="I20" s="756"/>
      <c r="J20" s="756"/>
      <c r="K20" s="756"/>
      <c r="L20" s="756"/>
      <c r="M20" s="756"/>
      <c r="N20" s="756"/>
      <c r="O20" s="756"/>
      <c r="P20" s="756"/>
      <c r="Q20" s="756"/>
      <c r="R20" s="756"/>
      <c r="S20" s="756"/>
      <c r="T20" s="776"/>
      <c r="U20" s="887"/>
      <c r="V20" s="834"/>
      <c r="W20" s="837"/>
      <c r="X20" s="840"/>
      <c r="Y20" s="843"/>
      <c r="Z20" s="809"/>
      <c r="AA20" s="849"/>
      <c r="AB20" s="909"/>
      <c r="AC20" s="803"/>
      <c r="AD20" s="806"/>
      <c r="AE20" s="847"/>
      <c r="AF20" s="1031"/>
      <c r="AG20" s="864"/>
      <c r="AH20" s="818"/>
      <c r="AI20" s="821"/>
      <c r="AJ20" s="871"/>
      <c r="AK20" s="818"/>
      <c r="AL20" s="821"/>
      <c r="AM20" s="871"/>
      <c r="AN20" s="947"/>
      <c r="AO20" s="943"/>
      <c r="AP20" s="253"/>
      <c r="AQ20" s="751"/>
      <c r="AR20" s="752"/>
      <c r="AS20" s="750"/>
      <c r="AT20" s="941"/>
      <c r="AU20" s="806"/>
      <c r="AV20" s="1003"/>
      <c r="AW20" s="1006"/>
      <c r="AX20" s="1009"/>
      <c r="AY20" s="1009"/>
      <c r="AZ20" s="1009"/>
      <c r="BA20" s="1009"/>
      <c r="BB20" s="1009"/>
      <c r="BC20" s="1009"/>
      <c r="BD20" s="981"/>
      <c r="BE20" s="1018"/>
      <c r="BF20" s="985"/>
      <c r="BG20" s="924"/>
      <c r="BH20" s="924"/>
      <c r="BI20" s="988"/>
      <c r="BJ20" s="992"/>
      <c r="BK20" s="927"/>
      <c r="BL20" s="995"/>
      <c r="BM20" s="378"/>
      <c r="BN20" s="375"/>
      <c r="BO20" s="239"/>
      <c r="BP20" s="373"/>
      <c r="BQ20" s="241"/>
      <c r="BR20" s="905"/>
      <c r="BS20" s="321"/>
      <c r="BT20" s="331"/>
      <c r="BU20" s="336"/>
      <c r="BV20" s="339"/>
      <c r="BW20" s="343"/>
      <c r="BX20" s="331"/>
      <c r="BY20" s="336"/>
      <c r="BZ20" s="339"/>
      <c r="CA20" s="343"/>
      <c r="CB20" s="331"/>
      <c r="CC20" s="336"/>
      <c r="CD20" s="344"/>
      <c r="CE20" s="341"/>
      <c r="CF20" s="331"/>
      <c r="CG20" s="336"/>
      <c r="CH20" s="351"/>
    </row>
    <row r="21" spans="1:86" s="246" customFormat="1" ht="18" customHeight="1" x14ac:dyDescent="0.2">
      <c r="A21" s="779"/>
      <c r="B21" s="777"/>
      <c r="C21" s="781"/>
      <c r="D21" s="781"/>
      <c r="E21" s="1022"/>
      <c r="F21" s="1025"/>
      <c r="G21" s="1028"/>
      <c r="H21" s="1028"/>
      <c r="I21" s="756"/>
      <c r="J21" s="756"/>
      <c r="K21" s="756"/>
      <c r="L21" s="756"/>
      <c r="M21" s="756"/>
      <c r="N21" s="756"/>
      <c r="O21" s="756"/>
      <c r="P21" s="756"/>
      <c r="Q21" s="756"/>
      <c r="R21" s="756"/>
      <c r="S21" s="756"/>
      <c r="T21" s="776"/>
      <c r="U21" s="887"/>
      <c r="V21" s="834"/>
      <c r="W21" s="837"/>
      <c r="X21" s="840"/>
      <c r="Y21" s="843"/>
      <c r="Z21" s="809"/>
      <c r="AA21" s="849"/>
      <c r="AB21" s="909"/>
      <c r="AC21" s="803"/>
      <c r="AD21" s="806"/>
      <c r="AE21" s="847"/>
      <c r="AF21" s="1031"/>
      <c r="AG21" s="864"/>
      <c r="AH21" s="818"/>
      <c r="AI21" s="822"/>
      <c r="AJ21" s="872"/>
      <c r="AK21" s="818"/>
      <c r="AL21" s="822"/>
      <c r="AM21" s="872"/>
      <c r="AN21" s="948"/>
      <c r="AO21" s="943"/>
      <c r="AP21" s="253"/>
      <c r="AQ21" s="751"/>
      <c r="AR21" s="752"/>
      <c r="AS21" s="750"/>
      <c r="AT21" s="941"/>
      <c r="AU21" s="806"/>
      <c r="AV21" s="1003"/>
      <c r="AW21" s="1006"/>
      <c r="AX21" s="1009"/>
      <c r="AY21" s="1009"/>
      <c r="AZ21" s="1009"/>
      <c r="BA21" s="1009"/>
      <c r="BB21" s="1009"/>
      <c r="BC21" s="1009"/>
      <c r="BD21" s="981"/>
      <c r="BE21" s="1018"/>
      <c r="BF21" s="985"/>
      <c r="BG21" s="924"/>
      <c r="BH21" s="924"/>
      <c r="BI21" s="988"/>
      <c r="BJ21" s="992"/>
      <c r="BK21" s="927"/>
      <c r="BL21" s="995"/>
      <c r="BM21" s="378"/>
      <c r="BN21" s="375"/>
      <c r="BO21" s="239"/>
      <c r="BP21" s="373"/>
      <c r="BQ21" s="241"/>
      <c r="BR21" s="905"/>
      <c r="BS21" s="321"/>
      <c r="BT21" s="331"/>
      <c r="BU21" s="336"/>
      <c r="BV21" s="339"/>
      <c r="BW21" s="343"/>
      <c r="BX21" s="331"/>
      <c r="BY21" s="336"/>
      <c r="BZ21" s="339"/>
      <c r="CA21" s="343"/>
      <c r="CB21" s="331"/>
      <c r="CC21" s="336"/>
      <c r="CD21" s="344"/>
      <c r="CE21" s="341"/>
      <c r="CF21" s="331"/>
      <c r="CG21" s="336"/>
      <c r="CH21" s="351"/>
    </row>
    <row r="22" spans="1:86" s="238" customFormat="1" ht="18" customHeight="1" x14ac:dyDescent="0.2">
      <c r="A22" s="779"/>
      <c r="B22" s="777"/>
      <c r="C22" s="781"/>
      <c r="D22" s="781"/>
      <c r="E22" s="1022"/>
      <c r="F22" s="1025"/>
      <c r="G22" s="1028"/>
      <c r="H22" s="1028"/>
      <c r="I22" s="756"/>
      <c r="J22" s="756"/>
      <c r="K22" s="756"/>
      <c r="L22" s="756"/>
      <c r="M22" s="756"/>
      <c r="N22" s="756"/>
      <c r="O22" s="756"/>
      <c r="P22" s="756"/>
      <c r="Q22" s="756"/>
      <c r="R22" s="756"/>
      <c r="S22" s="756"/>
      <c r="T22" s="776"/>
      <c r="U22" s="887"/>
      <c r="V22" s="834"/>
      <c r="W22" s="837"/>
      <c r="X22" s="840"/>
      <c r="Y22" s="843"/>
      <c r="Z22" s="809"/>
      <c r="AA22" s="849"/>
      <c r="AB22" s="909"/>
      <c r="AC22" s="803"/>
      <c r="AD22" s="806"/>
      <c r="AE22" s="921" t="s">
        <v>541</v>
      </c>
      <c r="AF22" s="800">
        <f>SUM(AF19:AF21)</f>
        <v>0.40500000000000003</v>
      </c>
      <c r="AG22" s="815">
        <f>SUM(AG19:AG21)</f>
        <v>0.48499999999999999</v>
      </c>
      <c r="AH22" s="818"/>
      <c r="AI22" s="821">
        <f>AI19</f>
        <v>27312876</v>
      </c>
      <c r="AJ22" s="871">
        <f>AJ19</f>
        <v>6007</v>
      </c>
      <c r="AK22" s="818"/>
      <c r="AL22" s="821">
        <f>AL19</f>
        <v>33982801</v>
      </c>
      <c r="AM22" s="871">
        <f>AM19</f>
        <v>7483</v>
      </c>
      <c r="AN22" s="912">
        <f>AL22/AI22*100</f>
        <v>124.4204418458166</v>
      </c>
      <c r="AO22" s="943"/>
      <c r="AP22" s="253"/>
      <c r="AQ22" s="751"/>
      <c r="AR22" s="752"/>
      <c r="AS22" s="750"/>
      <c r="AT22" s="941"/>
      <c r="AU22" s="806"/>
      <c r="AV22" s="1003"/>
      <c r="AW22" s="1006"/>
      <c r="AX22" s="1009"/>
      <c r="AY22" s="1009"/>
      <c r="AZ22" s="1009"/>
      <c r="BA22" s="1009"/>
      <c r="BB22" s="1009"/>
      <c r="BC22" s="1009"/>
      <c r="BD22" s="981"/>
      <c r="BE22" s="1018"/>
      <c r="BF22" s="985"/>
      <c r="BG22" s="924"/>
      <c r="BH22" s="924"/>
      <c r="BI22" s="988"/>
      <c r="BJ22" s="992"/>
      <c r="BK22" s="927"/>
      <c r="BL22"/>
      <c r="BM22" s="378"/>
      <c r="BN22" s="375"/>
      <c r="BO22" s="239"/>
      <c r="BP22" s="240"/>
      <c r="BQ22" s="241"/>
      <c r="BR22" s="905"/>
      <c r="BS22" s="324"/>
      <c r="BT22" s="331"/>
      <c r="BU22" s="336"/>
      <c r="BV22" s="339"/>
      <c r="BW22" s="343"/>
      <c r="BX22" s="331"/>
      <c r="BY22" s="336"/>
      <c r="BZ22" s="339"/>
      <c r="CA22" s="322"/>
      <c r="CB22" s="331"/>
      <c r="CC22" s="336"/>
      <c r="CD22" s="344"/>
      <c r="CE22" s="323"/>
      <c r="CF22" s="331"/>
      <c r="CG22" s="336"/>
      <c r="CH22" s="351"/>
    </row>
    <row r="23" spans="1:86" s="238" customFormat="1" ht="18" customHeight="1" thickBot="1" x14ac:dyDescent="0.25">
      <c r="A23" s="780"/>
      <c r="B23" s="778"/>
      <c r="C23" s="782"/>
      <c r="D23" s="782"/>
      <c r="E23" s="1023"/>
      <c r="F23" s="1026"/>
      <c r="G23" s="1029"/>
      <c r="H23" s="1029"/>
      <c r="I23" s="756"/>
      <c r="J23" s="756"/>
      <c r="K23" s="756"/>
      <c r="L23" s="756"/>
      <c r="M23" s="756"/>
      <c r="N23" s="756"/>
      <c r="O23" s="756"/>
      <c r="P23" s="756"/>
      <c r="Q23" s="756"/>
      <c r="R23" s="756"/>
      <c r="S23" s="756"/>
      <c r="T23" s="776"/>
      <c r="U23" s="888"/>
      <c r="V23" s="835"/>
      <c r="W23" s="838"/>
      <c r="X23" s="841"/>
      <c r="Y23" s="844"/>
      <c r="Z23" s="810"/>
      <c r="AA23" s="850"/>
      <c r="AB23" s="911"/>
      <c r="AC23" s="804"/>
      <c r="AD23" s="807"/>
      <c r="AE23" s="922"/>
      <c r="AF23" s="877"/>
      <c r="AG23" s="816"/>
      <c r="AH23" s="819"/>
      <c r="AI23" s="919"/>
      <c r="AJ23" s="920"/>
      <c r="AK23" s="819"/>
      <c r="AL23" s="919"/>
      <c r="AM23" s="920"/>
      <c r="AN23" s="913"/>
      <c r="AO23" s="944"/>
      <c r="AP23" s="254"/>
      <c r="AQ23" s="757"/>
      <c r="AR23" s="753"/>
      <c r="AS23" s="755"/>
      <c r="AT23" s="945"/>
      <c r="AU23" s="807"/>
      <c r="AV23" s="1004"/>
      <c r="AW23" s="1007"/>
      <c r="AX23" s="1010"/>
      <c r="AY23" s="1010"/>
      <c r="AZ23" s="1010"/>
      <c r="BA23" s="1010"/>
      <c r="BB23" s="1010"/>
      <c r="BC23" s="1010"/>
      <c r="BD23" s="1016"/>
      <c r="BE23" s="1019"/>
      <c r="BF23" s="1020"/>
      <c r="BG23" s="925"/>
      <c r="BH23" s="925"/>
      <c r="BI23" s="990"/>
      <c r="BJ23" s="993"/>
      <c r="BK23" s="928"/>
      <c r="BL23" s="295"/>
      <c r="BM23" s="283"/>
      <c r="BN23" s="376"/>
      <c r="BO23" s="284"/>
      <c r="BP23" s="284"/>
      <c r="BQ23" s="285"/>
      <c r="BR23" s="907"/>
      <c r="BS23" s="325"/>
      <c r="BT23" s="332"/>
      <c r="BU23" s="337"/>
      <c r="BV23" s="340"/>
      <c r="BW23" s="347"/>
      <c r="BX23" s="332"/>
      <c r="BY23" s="337"/>
      <c r="BZ23" s="340"/>
      <c r="CA23" s="326"/>
      <c r="CB23" s="332"/>
      <c r="CC23" s="337"/>
      <c r="CD23" s="345"/>
      <c r="CE23" s="327"/>
      <c r="CF23" s="332"/>
      <c r="CG23" s="337"/>
      <c r="CH23" s="352"/>
    </row>
    <row r="24" spans="1:86" ht="30.05" customHeight="1" thickTop="1" x14ac:dyDescent="0.2">
      <c r="A24" s="929" t="s">
        <v>111</v>
      </c>
      <c r="B24" s="930"/>
      <c r="C24" s="930"/>
      <c r="D24" s="930"/>
      <c r="E24" s="930"/>
      <c r="F24" s="930"/>
      <c r="G24" s="930"/>
      <c r="H24" s="930"/>
      <c r="I24" s="930"/>
      <c r="J24" s="930"/>
      <c r="K24" s="930"/>
      <c r="L24" s="930"/>
      <c r="M24" s="930"/>
      <c r="N24" s="930"/>
      <c r="O24" s="930"/>
      <c r="P24" s="930"/>
      <c r="Q24" s="930"/>
      <c r="R24" s="930"/>
      <c r="S24" s="930"/>
      <c r="T24" s="996"/>
      <c r="U24" s="929" t="s">
        <v>189</v>
      </c>
      <c r="V24" s="930"/>
      <c r="W24" s="930"/>
      <c r="X24" s="930"/>
      <c r="Y24" s="930"/>
      <c r="Z24" s="930"/>
      <c r="AA24" s="930"/>
      <c r="AB24" s="931"/>
      <c r="AC24" s="274">
        <f>SUM(AC3:AC17)</f>
        <v>140902148</v>
      </c>
      <c r="AD24" s="279">
        <f>SUM(AD3:AD17)</f>
        <v>61188000</v>
      </c>
      <c r="AE24" s="1000">
        <f>AF9+AF17+AF22</f>
        <v>2.0588916666666668</v>
      </c>
      <c r="AF24" s="1001"/>
      <c r="AG24" s="383">
        <f>AG9+AG17+AG22</f>
        <v>2.5662116666666663</v>
      </c>
      <c r="AH24" s="936">
        <f>AI9+AI17+AI22</f>
        <v>336836748.65200001</v>
      </c>
      <c r="AI24" s="935"/>
      <c r="AJ24" s="280">
        <f>AJ9+AJ17+AJ22</f>
        <v>305607.08</v>
      </c>
      <c r="AK24" s="934">
        <f>AL9+AL17+AL22</f>
        <v>405655129.18792605</v>
      </c>
      <c r="AL24" s="935"/>
      <c r="AM24" s="281">
        <f>AM9+AM17+AM22</f>
        <v>488632.16345023137</v>
      </c>
      <c r="AN24" s="282">
        <f>AK24/AH24*100</f>
        <v>120.43078162086915</v>
      </c>
      <c r="AO24" s="273">
        <f>SUM(AO3:AO18)</f>
        <v>140902148</v>
      </c>
      <c r="AP24" s="276"/>
      <c r="AQ24" s="277">
        <f>SUM(AQ3:AQ18)</f>
        <v>140902148</v>
      </c>
      <c r="AR24" s="274">
        <f>SUM(AR3:AR18)</f>
        <v>18525414</v>
      </c>
      <c r="AS24" s="278">
        <f>SUM(AS3:AS18)</f>
        <v>122376734</v>
      </c>
      <c r="AT24" s="274">
        <f>SUM(AT3:AT18)</f>
        <v>122376734</v>
      </c>
      <c r="AU24" s="279">
        <f>SUM(AU3:AU18)</f>
        <v>61188000</v>
      </c>
      <c r="AV24" s="997"/>
      <c r="AW24" s="998"/>
      <c r="AX24" s="998"/>
      <c r="AY24" s="998"/>
      <c r="AZ24" s="998"/>
      <c r="BA24" s="998"/>
      <c r="BB24" s="998"/>
      <c r="BC24" s="998"/>
      <c r="BD24" s="998"/>
      <c r="BE24" s="998"/>
      <c r="BF24" s="998"/>
      <c r="BG24" s="998"/>
      <c r="BH24" s="998"/>
      <c r="BI24" s="998"/>
      <c r="BJ24" s="998"/>
      <c r="BK24" s="998"/>
      <c r="BL24" s="999"/>
      <c r="BM24" s="851"/>
      <c r="BN24" s="852"/>
      <c r="BO24" s="852"/>
      <c r="BP24" s="852"/>
      <c r="BQ24" s="852"/>
      <c r="BR24" s="853"/>
      <c r="BS24" s="851"/>
      <c r="BT24" s="852"/>
      <c r="BU24" s="852"/>
      <c r="BV24" s="852"/>
      <c r="BW24" s="852"/>
      <c r="BX24" s="852"/>
      <c r="BY24" s="852"/>
      <c r="BZ24" s="852"/>
      <c r="CA24" s="852"/>
      <c r="CB24" s="852"/>
      <c r="CC24" s="852"/>
      <c r="CD24" s="852"/>
      <c r="CE24" s="852"/>
      <c r="CF24" s="852"/>
      <c r="CG24" s="852"/>
      <c r="CH24" s="853"/>
    </row>
    <row r="25" spans="1:86" ht="30.05" customHeight="1" x14ac:dyDescent="0.2"/>
  </sheetData>
  <mergeCells count="210">
    <mergeCell ref="BE19:BE23"/>
    <mergeCell ref="BF19:BF23"/>
    <mergeCell ref="BG19:BG23"/>
    <mergeCell ref="BH19:BH23"/>
    <mergeCell ref="BI19:BI23"/>
    <mergeCell ref="BJ19:BJ23"/>
    <mergeCell ref="BK19:BK23"/>
    <mergeCell ref="BL19:BL21"/>
    <mergeCell ref="BR19:BR23"/>
    <mergeCell ref="AV19:AV23"/>
    <mergeCell ref="AW19:AW23"/>
    <mergeCell ref="AX19:AX23"/>
    <mergeCell ref="AY19:AY23"/>
    <mergeCell ref="AZ19:AZ23"/>
    <mergeCell ref="BA19:BA23"/>
    <mergeCell ref="BB19:BB23"/>
    <mergeCell ref="BC19:BC23"/>
    <mergeCell ref="BD19:BD23"/>
    <mergeCell ref="AI19:AI21"/>
    <mergeCell ref="AJ19:AJ21"/>
    <mergeCell ref="AK19:AK23"/>
    <mergeCell ref="AL19:AL21"/>
    <mergeCell ref="AM19:AM21"/>
    <mergeCell ref="AN19:AN21"/>
    <mergeCell ref="AO19:AO23"/>
    <mergeCell ref="AT19:AT23"/>
    <mergeCell ref="AU19:AU23"/>
    <mergeCell ref="AI22:AI23"/>
    <mergeCell ref="AJ22:AJ23"/>
    <mergeCell ref="AL22:AL23"/>
    <mergeCell ref="AM22:AM23"/>
    <mergeCell ref="AN22:AN23"/>
    <mergeCell ref="Z19:Z23"/>
    <mergeCell ref="AA19:AA23"/>
    <mergeCell ref="AB19:AB23"/>
    <mergeCell ref="AC19:AC23"/>
    <mergeCell ref="AD19:AD23"/>
    <mergeCell ref="AE19:AE21"/>
    <mergeCell ref="AF19:AF21"/>
    <mergeCell ref="AG19:AG21"/>
    <mergeCell ref="AH19:AH23"/>
    <mergeCell ref="AE22:AE23"/>
    <mergeCell ref="AF22:AF23"/>
    <mergeCell ref="AG22:AG23"/>
    <mergeCell ref="E19:E23"/>
    <mergeCell ref="F19:F23"/>
    <mergeCell ref="G19:G23"/>
    <mergeCell ref="H19:H23"/>
    <mergeCell ref="U19:U23"/>
    <mergeCell ref="V19:V23"/>
    <mergeCell ref="W19:W23"/>
    <mergeCell ref="X19:X23"/>
    <mergeCell ref="Y19:Y23"/>
    <mergeCell ref="A24:T24"/>
    <mergeCell ref="AV24:BL24"/>
    <mergeCell ref="AE24:AF24"/>
    <mergeCell ref="AV11:AV18"/>
    <mergeCell ref="AW11:AW18"/>
    <mergeCell ref="AX11:AX18"/>
    <mergeCell ref="AY11:AY18"/>
    <mergeCell ref="AI14:AI16"/>
    <mergeCell ref="M3:M18"/>
    <mergeCell ref="H3:H18"/>
    <mergeCell ref="K3:K18"/>
    <mergeCell ref="N3:N18"/>
    <mergeCell ref="Q3:Q18"/>
    <mergeCell ref="BJ3:BJ10"/>
    <mergeCell ref="Y3:Y10"/>
    <mergeCell ref="AC3:AC10"/>
    <mergeCell ref="AZ11:AZ18"/>
    <mergeCell ref="BA11:BA18"/>
    <mergeCell ref="BB11:BB18"/>
    <mergeCell ref="BC11:BC18"/>
    <mergeCell ref="BD11:BD18"/>
    <mergeCell ref="BE11:BE18"/>
    <mergeCell ref="BF11:BF18"/>
    <mergeCell ref="BL3:BL5"/>
    <mergeCell ref="AP2:AQ2"/>
    <mergeCell ref="AN14:AN16"/>
    <mergeCell ref="AV1:BL1"/>
    <mergeCell ref="AW2:AY2"/>
    <mergeCell ref="AZ2:BB2"/>
    <mergeCell ref="BC2:BE2"/>
    <mergeCell ref="AV3:AV10"/>
    <mergeCell ref="AW3:AW10"/>
    <mergeCell ref="AX3:AX10"/>
    <mergeCell ref="AY3:AY10"/>
    <mergeCell ref="AZ3:AZ10"/>
    <mergeCell ref="BA3:BA10"/>
    <mergeCell ref="BB3:BB10"/>
    <mergeCell ref="BC3:BC10"/>
    <mergeCell ref="BD3:BD10"/>
    <mergeCell ref="BE3:BE10"/>
    <mergeCell ref="BF3:BF10"/>
    <mergeCell ref="BG3:BG10"/>
    <mergeCell ref="BH3:BH10"/>
    <mergeCell ref="BI3:BI10"/>
    <mergeCell ref="BI11:BI18"/>
    <mergeCell ref="BK3:BK10"/>
    <mergeCell ref="BJ11:BJ18"/>
    <mergeCell ref="BL11:BL13"/>
    <mergeCell ref="U24:AB24"/>
    <mergeCell ref="W3:W10"/>
    <mergeCell ref="X3:X10"/>
    <mergeCell ref="AK24:AL24"/>
    <mergeCell ref="AH24:AI24"/>
    <mergeCell ref="AJ14:AJ16"/>
    <mergeCell ref="AJ17:AJ18"/>
    <mergeCell ref="AO3:AO10"/>
    <mergeCell ref="AT3:AT10"/>
    <mergeCell ref="AO11:AO18"/>
    <mergeCell ref="AT11:AT18"/>
    <mergeCell ref="AN3:AN5"/>
    <mergeCell ref="AN6:AN8"/>
    <mergeCell ref="AN9:AN10"/>
    <mergeCell ref="AN11:AN13"/>
    <mergeCell ref="AG14:AG16"/>
    <mergeCell ref="AG6:AG8"/>
    <mergeCell ref="AF9:AF10"/>
    <mergeCell ref="AK11:AK18"/>
    <mergeCell ref="AL3:AL5"/>
    <mergeCell ref="AM3:AM5"/>
    <mergeCell ref="AL6:AL8"/>
    <mergeCell ref="AM6:AM8"/>
    <mergeCell ref="AE11:AE13"/>
    <mergeCell ref="BR3:BR10"/>
    <mergeCell ref="BR11:BR18"/>
    <mergeCell ref="AB3:AB10"/>
    <mergeCell ref="AB11:AB18"/>
    <mergeCell ref="AN17:AN18"/>
    <mergeCell ref="AK3:AK10"/>
    <mergeCell ref="AM9:AM10"/>
    <mergeCell ref="AL11:AL13"/>
    <mergeCell ref="AM11:AM13"/>
    <mergeCell ref="AL14:AL16"/>
    <mergeCell ref="AM14:AM16"/>
    <mergeCell ref="AL17:AL18"/>
    <mergeCell ref="AM17:AM18"/>
    <mergeCell ref="AI17:AI18"/>
    <mergeCell ref="AE17:AE18"/>
    <mergeCell ref="AD3:AD10"/>
    <mergeCell ref="AF14:AF16"/>
    <mergeCell ref="BH11:BH18"/>
    <mergeCell ref="BK11:BK18"/>
    <mergeCell ref="BG11:BG18"/>
    <mergeCell ref="A1:E1"/>
    <mergeCell ref="E3:E18"/>
    <mergeCell ref="I3:I18"/>
    <mergeCell ref="J3:J18"/>
    <mergeCell ref="R3:R18"/>
    <mergeCell ref="U11:U18"/>
    <mergeCell ref="U3:U10"/>
    <mergeCell ref="T3:T18"/>
    <mergeCell ref="F3:F18"/>
    <mergeCell ref="G3:G18"/>
    <mergeCell ref="F1:T1"/>
    <mergeCell ref="S3:S18"/>
    <mergeCell ref="O3:O18"/>
    <mergeCell ref="P3:P18"/>
    <mergeCell ref="L3:L18"/>
    <mergeCell ref="A3:A18"/>
    <mergeCell ref="B3:B18"/>
    <mergeCell ref="C3:C18"/>
    <mergeCell ref="D3:D18"/>
    <mergeCell ref="BM24:BR24"/>
    <mergeCell ref="BS24:CH24"/>
    <mergeCell ref="AG3:AG5"/>
    <mergeCell ref="AF6:AF8"/>
    <mergeCell ref="AN1:AN2"/>
    <mergeCell ref="AG9:AG10"/>
    <mergeCell ref="AF11:AF13"/>
    <mergeCell ref="AG11:AG13"/>
    <mergeCell ref="AE1:AG1"/>
    <mergeCell ref="AJ3:AJ5"/>
    <mergeCell ref="AJ6:AJ8"/>
    <mergeCell ref="AJ9:AJ10"/>
    <mergeCell ref="AJ11:AJ13"/>
    <mergeCell ref="AI3:AI5"/>
    <mergeCell ref="AI6:AI8"/>
    <mergeCell ref="AI9:AI10"/>
    <mergeCell ref="BM1:BR1"/>
    <mergeCell ref="BS1:CH1"/>
    <mergeCell ref="AU3:AU10"/>
    <mergeCell ref="AU11:AU18"/>
    <mergeCell ref="AO1:AU1"/>
    <mergeCell ref="AH1:AJ1"/>
    <mergeCell ref="AF17:AF18"/>
    <mergeCell ref="AL9:AL10"/>
    <mergeCell ref="AK1:AM1"/>
    <mergeCell ref="AF3:AF5"/>
    <mergeCell ref="AC11:AC18"/>
    <mergeCell ref="AD11:AD18"/>
    <mergeCell ref="Z11:Z18"/>
    <mergeCell ref="AE3:AE5"/>
    <mergeCell ref="AE6:AE8"/>
    <mergeCell ref="AG17:AG18"/>
    <mergeCell ref="AH11:AH18"/>
    <mergeCell ref="AI11:AI13"/>
    <mergeCell ref="AH3:AH10"/>
    <mergeCell ref="U1:AD1"/>
    <mergeCell ref="Z3:Z10"/>
    <mergeCell ref="V3:V10"/>
    <mergeCell ref="V11:V18"/>
    <mergeCell ref="W11:W18"/>
    <mergeCell ref="X11:X18"/>
    <mergeCell ref="Y11:Y18"/>
    <mergeCell ref="AE9:AE10"/>
    <mergeCell ref="AE14:AE16"/>
    <mergeCell ref="AA3:AA10"/>
    <mergeCell ref="AA11:AA18"/>
  </mergeCells>
  <phoneticPr fontId="20"/>
  <pageMargins left="0.19685039370078741" right="0.19685039370078741" top="0.74803149606299213" bottom="0.74803149606299213" header="0.31496062992125984" footer="0.31496062992125984"/>
  <pageSetup paperSize="9" scale="80" fitToHeight="0" orientation="landscape" r:id="rId1"/>
  <colBreaks count="2" manualBreakCount="2">
    <brk id="30" max="18" man="1"/>
    <brk id="64" max="1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FB158"/>
  <sheetViews>
    <sheetView view="pageBreakPreview" topLeftCell="U54" zoomScale="115" zoomScaleNormal="90" zoomScaleSheetLayoutView="115" workbookViewId="0">
      <selection activeCell="T102" sqref="T102:W103"/>
    </sheetView>
  </sheetViews>
  <sheetFormatPr defaultColWidth="8.8984375" defaultRowHeight="23.15" customHeight="1" x14ac:dyDescent="0.2"/>
  <cols>
    <col min="1" max="2" width="3.19921875" style="659" customWidth="1"/>
    <col min="3" max="3" width="3.19921875" style="493" customWidth="1"/>
    <col min="4" max="4" width="4" style="493" customWidth="1"/>
    <col min="5" max="44" width="3.19921875" style="493" customWidth="1"/>
    <col min="45" max="45" width="4.5" style="493" customWidth="1"/>
    <col min="46" max="47" width="3.19921875" style="493" customWidth="1"/>
    <col min="48" max="48" width="5" style="493" customWidth="1"/>
    <col min="49" max="56" width="3.19921875" style="493" customWidth="1"/>
    <col min="57" max="57" width="4.5" style="493" customWidth="1"/>
    <col min="58" max="63" width="3.19921875" style="493" customWidth="1"/>
    <col min="64" max="81" width="3.09765625" style="493" customWidth="1"/>
    <col min="82" max="93" width="3" style="493" customWidth="1"/>
    <col min="94" max="94" width="3.09765625" style="493" customWidth="1"/>
    <col min="95" max="100" width="3" style="493" customWidth="1"/>
    <col min="101" max="105" width="3.09765625" style="493" customWidth="1"/>
    <col min="106" max="159" width="3" style="493" customWidth="1"/>
    <col min="160" max="256" width="8.8984375" style="493"/>
    <col min="257" max="319" width="3.19921875" style="493" customWidth="1"/>
    <col min="320" max="337" width="3.09765625" style="493" customWidth="1"/>
    <col min="338" max="349" width="3" style="493" customWidth="1"/>
    <col min="350" max="350" width="3.09765625" style="493" customWidth="1"/>
    <col min="351" max="356" width="3" style="493" customWidth="1"/>
    <col min="357" max="361" width="3.09765625" style="493" customWidth="1"/>
    <col min="362" max="415" width="3" style="493" customWidth="1"/>
    <col min="416" max="512" width="8.8984375" style="493"/>
    <col min="513" max="575" width="3.19921875" style="493" customWidth="1"/>
    <col min="576" max="593" width="3.09765625" style="493" customWidth="1"/>
    <col min="594" max="605" width="3" style="493" customWidth="1"/>
    <col min="606" max="606" width="3.09765625" style="493" customWidth="1"/>
    <col min="607" max="612" width="3" style="493" customWidth="1"/>
    <col min="613" max="617" width="3.09765625" style="493" customWidth="1"/>
    <col min="618" max="671" width="3" style="493" customWidth="1"/>
    <col min="672" max="768" width="8.8984375" style="493"/>
    <col min="769" max="831" width="3.19921875" style="493" customWidth="1"/>
    <col min="832" max="849" width="3.09765625" style="493" customWidth="1"/>
    <col min="850" max="861" width="3" style="493" customWidth="1"/>
    <col min="862" max="862" width="3.09765625" style="493" customWidth="1"/>
    <col min="863" max="868" width="3" style="493" customWidth="1"/>
    <col min="869" max="873" width="3.09765625" style="493" customWidth="1"/>
    <col min="874" max="927" width="3" style="493" customWidth="1"/>
    <col min="928" max="1024" width="8.8984375" style="493"/>
    <col min="1025" max="1087" width="3.19921875" style="493" customWidth="1"/>
    <col min="1088" max="1105" width="3.09765625" style="493" customWidth="1"/>
    <col min="1106" max="1117" width="3" style="493" customWidth="1"/>
    <col min="1118" max="1118" width="3.09765625" style="493" customWidth="1"/>
    <col min="1119" max="1124" width="3" style="493" customWidth="1"/>
    <col min="1125" max="1129" width="3.09765625" style="493" customWidth="1"/>
    <col min="1130" max="1183" width="3" style="493" customWidth="1"/>
    <col min="1184" max="1280" width="8.8984375" style="493"/>
    <col min="1281" max="1343" width="3.19921875" style="493" customWidth="1"/>
    <col min="1344" max="1361" width="3.09765625" style="493" customWidth="1"/>
    <col min="1362" max="1373" width="3" style="493" customWidth="1"/>
    <col min="1374" max="1374" width="3.09765625" style="493" customWidth="1"/>
    <col min="1375" max="1380" width="3" style="493" customWidth="1"/>
    <col min="1381" max="1385" width="3.09765625" style="493" customWidth="1"/>
    <col min="1386" max="1439" width="3" style="493" customWidth="1"/>
    <col min="1440" max="1536" width="8.8984375" style="493"/>
    <col min="1537" max="1599" width="3.19921875" style="493" customWidth="1"/>
    <col min="1600" max="1617" width="3.09765625" style="493" customWidth="1"/>
    <col min="1618" max="1629" width="3" style="493" customWidth="1"/>
    <col min="1630" max="1630" width="3.09765625" style="493" customWidth="1"/>
    <col min="1631" max="1636" width="3" style="493" customWidth="1"/>
    <col min="1637" max="1641" width="3.09765625" style="493" customWidth="1"/>
    <col min="1642" max="1695" width="3" style="493" customWidth="1"/>
    <col min="1696" max="1792" width="8.8984375" style="493"/>
    <col min="1793" max="1855" width="3.19921875" style="493" customWidth="1"/>
    <col min="1856" max="1873" width="3.09765625" style="493" customWidth="1"/>
    <col min="1874" max="1885" width="3" style="493" customWidth="1"/>
    <col min="1886" max="1886" width="3.09765625" style="493" customWidth="1"/>
    <col min="1887" max="1892" width="3" style="493" customWidth="1"/>
    <col min="1893" max="1897" width="3.09765625" style="493" customWidth="1"/>
    <col min="1898" max="1951" width="3" style="493" customWidth="1"/>
    <col min="1952" max="2048" width="8.8984375" style="493"/>
    <col min="2049" max="2111" width="3.19921875" style="493" customWidth="1"/>
    <col min="2112" max="2129" width="3.09765625" style="493" customWidth="1"/>
    <col min="2130" max="2141" width="3" style="493" customWidth="1"/>
    <col min="2142" max="2142" width="3.09765625" style="493" customWidth="1"/>
    <col min="2143" max="2148" width="3" style="493" customWidth="1"/>
    <col min="2149" max="2153" width="3.09765625" style="493" customWidth="1"/>
    <col min="2154" max="2207" width="3" style="493" customWidth="1"/>
    <col min="2208" max="2304" width="8.8984375" style="493"/>
    <col min="2305" max="2367" width="3.19921875" style="493" customWidth="1"/>
    <col min="2368" max="2385" width="3.09765625" style="493" customWidth="1"/>
    <col min="2386" max="2397" width="3" style="493" customWidth="1"/>
    <col min="2398" max="2398" width="3.09765625" style="493" customWidth="1"/>
    <col min="2399" max="2404" width="3" style="493" customWidth="1"/>
    <col min="2405" max="2409" width="3.09765625" style="493" customWidth="1"/>
    <col min="2410" max="2463" width="3" style="493" customWidth="1"/>
    <col min="2464" max="2560" width="8.8984375" style="493"/>
    <col min="2561" max="2623" width="3.19921875" style="493" customWidth="1"/>
    <col min="2624" max="2641" width="3.09765625" style="493" customWidth="1"/>
    <col min="2642" max="2653" width="3" style="493" customWidth="1"/>
    <col min="2654" max="2654" width="3.09765625" style="493" customWidth="1"/>
    <col min="2655" max="2660" width="3" style="493" customWidth="1"/>
    <col min="2661" max="2665" width="3.09765625" style="493" customWidth="1"/>
    <col min="2666" max="2719" width="3" style="493" customWidth="1"/>
    <col min="2720" max="2816" width="8.8984375" style="493"/>
    <col min="2817" max="2879" width="3.19921875" style="493" customWidth="1"/>
    <col min="2880" max="2897" width="3.09765625" style="493" customWidth="1"/>
    <col min="2898" max="2909" width="3" style="493" customWidth="1"/>
    <col min="2910" max="2910" width="3.09765625" style="493" customWidth="1"/>
    <col min="2911" max="2916" width="3" style="493" customWidth="1"/>
    <col min="2917" max="2921" width="3.09765625" style="493" customWidth="1"/>
    <col min="2922" max="2975" width="3" style="493" customWidth="1"/>
    <col min="2976" max="3072" width="8.8984375" style="493"/>
    <col min="3073" max="3135" width="3.19921875" style="493" customWidth="1"/>
    <col min="3136" max="3153" width="3.09765625" style="493" customWidth="1"/>
    <col min="3154" max="3165" width="3" style="493" customWidth="1"/>
    <col min="3166" max="3166" width="3.09765625" style="493" customWidth="1"/>
    <col min="3167" max="3172" width="3" style="493" customWidth="1"/>
    <col min="3173" max="3177" width="3.09765625" style="493" customWidth="1"/>
    <col min="3178" max="3231" width="3" style="493" customWidth="1"/>
    <col min="3232" max="3328" width="8.8984375" style="493"/>
    <col min="3329" max="3391" width="3.19921875" style="493" customWidth="1"/>
    <col min="3392" max="3409" width="3.09765625" style="493" customWidth="1"/>
    <col min="3410" max="3421" width="3" style="493" customWidth="1"/>
    <col min="3422" max="3422" width="3.09765625" style="493" customWidth="1"/>
    <col min="3423" max="3428" width="3" style="493" customWidth="1"/>
    <col min="3429" max="3433" width="3.09765625" style="493" customWidth="1"/>
    <col min="3434" max="3487" width="3" style="493" customWidth="1"/>
    <col min="3488" max="3584" width="8.8984375" style="493"/>
    <col min="3585" max="3647" width="3.19921875" style="493" customWidth="1"/>
    <col min="3648" max="3665" width="3.09765625" style="493" customWidth="1"/>
    <col min="3666" max="3677" width="3" style="493" customWidth="1"/>
    <col min="3678" max="3678" width="3.09765625" style="493" customWidth="1"/>
    <col min="3679" max="3684" width="3" style="493" customWidth="1"/>
    <col min="3685" max="3689" width="3.09765625" style="493" customWidth="1"/>
    <col min="3690" max="3743" width="3" style="493" customWidth="1"/>
    <col min="3744" max="3840" width="8.8984375" style="493"/>
    <col min="3841" max="3903" width="3.19921875" style="493" customWidth="1"/>
    <col min="3904" max="3921" width="3.09765625" style="493" customWidth="1"/>
    <col min="3922" max="3933" width="3" style="493" customWidth="1"/>
    <col min="3934" max="3934" width="3.09765625" style="493" customWidth="1"/>
    <col min="3935" max="3940" width="3" style="493" customWidth="1"/>
    <col min="3941" max="3945" width="3.09765625" style="493" customWidth="1"/>
    <col min="3946" max="3999" width="3" style="493" customWidth="1"/>
    <col min="4000" max="4096" width="8.8984375" style="493"/>
    <col min="4097" max="4159" width="3.19921875" style="493" customWidth="1"/>
    <col min="4160" max="4177" width="3.09765625" style="493" customWidth="1"/>
    <col min="4178" max="4189" width="3" style="493" customWidth="1"/>
    <col min="4190" max="4190" width="3.09765625" style="493" customWidth="1"/>
    <col min="4191" max="4196" width="3" style="493" customWidth="1"/>
    <col min="4197" max="4201" width="3.09765625" style="493" customWidth="1"/>
    <col min="4202" max="4255" width="3" style="493" customWidth="1"/>
    <col min="4256" max="4352" width="8.8984375" style="493"/>
    <col min="4353" max="4415" width="3.19921875" style="493" customWidth="1"/>
    <col min="4416" max="4433" width="3.09765625" style="493" customWidth="1"/>
    <col min="4434" max="4445" width="3" style="493" customWidth="1"/>
    <col min="4446" max="4446" width="3.09765625" style="493" customWidth="1"/>
    <col min="4447" max="4452" width="3" style="493" customWidth="1"/>
    <col min="4453" max="4457" width="3.09765625" style="493" customWidth="1"/>
    <col min="4458" max="4511" width="3" style="493" customWidth="1"/>
    <col min="4512" max="4608" width="8.8984375" style="493"/>
    <col min="4609" max="4671" width="3.19921875" style="493" customWidth="1"/>
    <col min="4672" max="4689" width="3.09765625" style="493" customWidth="1"/>
    <col min="4690" max="4701" width="3" style="493" customWidth="1"/>
    <col min="4702" max="4702" width="3.09765625" style="493" customWidth="1"/>
    <col min="4703" max="4708" width="3" style="493" customWidth="1"/>
    <col min="4709" max="4713" width="3.09765625" style="493" customWidth="1"/>
    <col min="4714" max="4767" width="3" style="493" customWidth="1"/>
    <col min="4768" max="4864" width="8.8984375" style="493"/>
    <col min="4865" max="4927" width="3.19921875" style="493" customWidth="1"/>
    <col min="4928" max="4945" width="3.09765625" style="493" customWidth="1"/>
    <col min="4946" max="4957" width="3" style="493" customWidth="1"/>
    <col min="4958" max="4958" width="3.09765625" style="493" customWidth="1"/>
    <col min="4959" max="4964" width="3" style="493" customWidth="1"/>
    <col min="4965" max="4969" width="3.09765625" style="493" customWidth="1"/>
    <col min="4970" max="5023" width="3" style="493" customWidth="1"/>
    <col min="5024" max="5120" width="8.8984375" style="493"/>
    <col min="5121" max="5183" width="3.19921875" style="493" customWidth="1"/>
    <col min="5184" max="5201" width="3.09765625" style="493" customWidth="1"/>
    <col min="5202" max="5213" width="3" style="493" customWidth="1"/>
    <col min="5214" max="5214" width="3.09765625" style="493" customWidth="1"/>
    <col min="5215" max="5220" width="3" style="493" customWidth="1"/>
    <col min="5221" max="5225" width="3.09765625" style="493" customWidth="1"/>
    <col min="5226" max="5279" width="3" style="493" customWidth="1"/>
    <col min="5280" max="5376" width="8.8984375" style="493"/>
    <col min="5377" max="5439" width="3.19921875" style="493" customWidth="1"/>
    <col min="5440" max="5457" width="3.09765625" style="493" customWidth="1"/>
    <col min="5458" max="5469" width="3" style="493" customWidth="1"/>
    <col min="5470" max="5470" width="3.09765625" style="493" customWidth="1"/>
    <col min="5471" max="5476" width="3" style="493" customWidth="1"/>
    <col min="5477" max="5481" width="3.09765625" style="493" customWidth="1"/>
    <col min="5482" max="5535" width="3" style="493" customWidth="1"/>
    <col min="5536" max="5632" width="8.8984375" style="493"/>
    <col min="5633" max="5695" width="3.19921875" style="493" customWidth="1"/>
    <col min="5696" max="5713" width="3.09765625" style="493" customWidth="1"/>
    <col min="5714" max="5725" width="3" style="493" customWidth="1"/>
    <col min="5726" max="5726" width="3.09765625" style="493" customWidth="1"/>
    <col min="5727" max="5732" width="3" style="493" customWidth="1"/>
    <col min="5733" max="5737" width="3.09765625" style="493" customWidth="1"/>
    <col min="5738" max="5791" width="3" style="493" customWidth="1"/>
    <col min="5792" max="5888" width="8.8984375" style="493"/>
    <col min="5889" max="5951" width="3.19921875" style="493" customWidth="1"/>
    <col min="5952" max="5969" width="3.09765625" style="493" customWidth="1"/>
    <col min="5970" max="5981" width="3" style="493" customWidth="1"/>
    <col min="5982" max="5982" width="3.09765625" style="493" customWidth="1"/>
    <col min="5983" max="5988" width="3" style="493" customWidth="1"/>
    <col min="5989" max="5993" width="3.09765625" style="493" customWidth="1"/>
    <col min="5994" max="6047" width="3" style="493" customWidth="1"/>
    <col min="6048" max="6144" width="8.8984375" style="493"/>
    <col min="6145" max="6207" width="3.19921875" style="493" customWidth="1"/>
    <col min="6208" max="6225" width="3.09765625" style="493" customWidth="1"/>
    <col min="6226" max="6237" width="3" style="493" customWidth="1"/>
    <col min="6238" max="6238" width="3.09765625" style="493" customWidth="1"/>
    <col min="6239" max="6244" width="3" style="493" customWidth="1"/>
    <col min="6245" max="6249" width="3.09765625" style="493" customWidth="1"/>
    <col min="6250" max="6303" width="3" style="493" customWidth="1"/>
    <col min="6304" max="6400" width="8.8984375" style="493"/>
    <col min="6401" max="6463" width="3.19921875" style="493" customWidth="1"/>
    <col min="6464" max="6481" width="3.09765625" style="493" customWidth="1"/>
    <col min="6482" max="6493" width="3" style="493" customWidth="1"/>
    <col min="6494" max="6494" width="3.09765625" style="493" customWidth="1"/>
    <col min="6495" max="6500" width="3" style="493" customWidth="1"/>
    <col min="6501" max="6505" width="3.09765625" style="493" customWidth="1"/>
    <col min="6506" max="6559" width="3" style="493" customWidth="1"/>
    <col min="6560" max="6656" width="8.8984375" style="493"/>
    <col min="6657" max="6719" width="3.19921875" style="493" customWidth="1"/>
    <col min="6720" max="6737" width="3.09765625" style="493" customWidth="1"/>
    <col min="6738" max="6749" width="3" style="493" customWidth="1"/>
    <col min="6750" max="6750" width="3.09765625" style="493" customWidth="1"/>
    <col min="6751" max="6756" width="3" style="493" customWidth="1"/>
    <col min="6757" max="6761" width="3.09765625" style="493" customWidth="1"/>
    <col min="6762" max="6815" width="3" style="493" customWidth="1"/>
    <col min="6816" max="6912" width="8.8984375" style="493"/>
    <col min="6913" max="6975" width="3.19921875" style="493" customWidth="1"/>
    <col min="6976" max="6993" width="3.09765625" style="493" customWidth="1"/>
    <col min="6994" max="7005" width="3" style="493" customWidth="1"/>
    <col min="7006" max="7006" width="3.09765625" style="493" customWidth="1"/>
    <col min="7007" max="7012" width="3" style="493" customWidth="1"/>
    <col min="7013" max="7017" width="3.09765625" style="493" customWidth="1"/>
    <col min="7018" max="7071" width="3" style="493" customWidth="1"/>
    <col min="7072" max="7168" width="8.8984375" style="493"/>
    <col min="7169" max="7231" width="3.19921875" style="493" customWidth="1"/>
    <col min="7232" max="7249" width="3.09765625" style="493" customWidth="1"/>
    <col min="7250" max="7261" width="3" style="493" customWidth="1"/>
    <col min="7262" max="7262" width="3.09765625" style="493" customWidth="1"/>
    <col min="7263" max="7268" width="3" style="493" customWidth="1"/>
    <col min="7269" max="7273" width="3.09765625" style="493" customWidth="1"/>
    <col min="7274" max="7327" width="3" style="493" customWidth="1"/>
    <col min="7328" max="7424" width="8.8984375" style="493"/>
    <col min="7425" max="7487" width="3.19921875" style="493" customWidth="1"/>
    <col min="7488" max="7505" width="3.09765625" style="493" customWidth="1"/>
    <col min="7506" max="7517" width="3" style="493" customWidth="1"/>
    <col min="7518" max="7518" width="3.09765625" style="493" customWidth="1"/>
    <col min="7519" max="7524" width="3" style="493" customWidth="1"/>
    <col min="7525" max="7529" width="3.09765625" style="493" customWidth="1"/>
    <col min="7530" max="7583" width="3" style="493" customWidth="1"/>
    <col min="7584" max="7680" width="8.8984375" style="493"/>
    <col min="7681" max="7743" width="3.19921875" style="493" customWidth="1"/>
    <col min="7744" max="7761" width="3.09765625" style="493" customWidth="1"/>
    <col min="7762" max="7773" width="3" style="493" customWidth="1"/>
    <col min="7774" max="7774" width="3.09765625" style="493" customWidth="1"/>
    <col min="7775" max="7780" width="3" style="493" customWidth="1"/>
    <col min="7781" max="7785" width="3.09765625" style="493" customWidth="1"/>
    <col min="7786" max="7839" width="3" style="493" customWidth="1"/>
    <col min="7840" max="7936" width="8.8984375" style="493"/>
    <col min="7937" max="7999" width="3.19921875" style="493" customWidth="1"/>
    <col min="8000" max="8017" width="3.09765625" style="493" customWidth="1"/>
    <col min="8018" max="8029" width="3" style="493" customWidth="1"/>
    <col min="8030" max="8030" width="3.09765625" style="493" customWidth="1"/>
    <col min="8031" max="8036" width="3" style="493" customWidth="1"/>
    <col min="8037" max="8041" width="3.09765625" style="493" customWidth="1"/>
    <col min="8042" max="8095" width="3" style="493" customWidth="1"/>
    <col min="8096" max="8192" width="8.8984375" style="493"/>
    <col min="8193" max="8255" width="3.19921875" style="493" customWidth="1"/>
    <col min="8256" max="8273" width="3.09765625" style="493" customWidth="1"/>
    <col min="8274" max="8285" width="3" style="493" customWidth="1"/>
    <col min="8286" max="8286" width="3.09765625" style="493" customWidth="1"/>
    <col min="8287" max="8292" width="3" style="493" customWidth="1"/>
    <col min="8293" max="8297" width="3.09765625" style="493" customWidth="1"/>
    <col min="8298" max="8351" width="3" style="493" customWidth="1"/>
    <col min="8352" max="8448" width="8.8984375" style="493"/>
    <col min="8449" max="8511" width="3.19921875" style="493" customWidth="1"/>
    <col min="8512" max="8529" width="3.09765625" style="493" customWidth="1"/>
    <col min="8530" max="8541" width="3" style="493" customWidth="1"/>
    <col min="8542" max="8542" width="3.09765625" style="493" customWidth="1"/>
    <col min="8543" max="8548" width="3" style="493" customWidth="1"/>
    <col min="8549" max="8553" width="3.09765625" style="493" customWidth="1"/>
    <col min="8554" max="8607" width="3" style="493" customWidth="1"/>
    <col min="8608" max="8704" width="8.8984375" style="493"/>
    <col min="8705" max="8767" width="3.19921875" style="493" customWidth="1"/>
    <col min="8768" max="8785" width="3.09765625" style="493" customWidth="1"/>
    <col min="8786" max="8797" width="3" style="493" customWidth="1"/>
    <col min="8798" max="8798" width="3.09765625" style="493" customWidth="1"/>
    <col min="8799" max="8804" width="3" style="493" customWidth="1"/>
    <col min="8805" max="8809" width="3.09765625" style="493" customWidth="1"/>
    <col min="8810" max="8863" width="3" style="493" customWidth="1"/>
    <col min="8864" max="8960" width="8.8984375" style="493"/>
    <col min="8961" max="9023" width="3.19921875" style="493" customWidth="1"/>
    <col min="9024" max="9041" width="3.09765625" style="493" customWidth="1"/>
    <col min="9042" max="9053" width="3" style="493" customWidth="1"/>
    <col min="9054" max="9054" width="3.09765625" style="493" customWidth="1"/>
    <col min="9055" max="9060" width="3" style="493" customWidth="1"/>
    <col min="9061" max="9065" width="3.09765625" style="493" customWidth="1"/>
    <col min="9066" max="9119" width="3" style="493" customWidth="1"/>
    <col min="9120" max="9216" width="8.8984375" style="493"/>
    <col min="9217" max="9279" width="3.19921875" style="493" customWidth="1"/>
    <col min="9280" max="9297" width="3.09765625" style="493" customWidth="1"/>
    <col min="9298" max="9309" width="3" style="493" customWidth="1"/>
    <col min="9310" max="9310" width="3.09765625" style="493" customWidth="1"/>
    <col min="9311" max="9316" width="3" style="493" customWidth="1"/>
    <col min="9317" max="9321" width="3.09765625" style="493" customWidth="1"/>
    <col min="9322" max="9375" width="3" style="493" customWidth="1"/>
    <col min="9376" max="9472" width="8.8984375" style="493"/>
    <col min="9473" max="9535" width="3.19921875" style="493" customWidth="1"/>
    <col min="9536" max="9553" width="3.09765625" style="493" customWidth="1"/>
    <col min="9554" max="9565" width="3" style="493" customWidth="1"/>
    <col min="9566" max="9566" width="3.09765625" style="493" customWidth="1"/>
    <col min="9567" max="9572" width="3" style="493" customWidth="1"/>
    <col min="9573" max="9577" width="3.09765625" style="493" customWidth="1"/>
    <col min="9578" max="9631" width="3" style="493" customWidth="1"/>
    <col min="9632" max="9728" width="8.8984375" style="493"/>
    <col min="9729" max="9791" width="3.19921875" style="493" customWidth="1"/>
    <col min="9792" max="9809" width="3.09765625" style="493" customWidth="1"/>
    <col min="9810" max="9821" width="3" style="493" customWidth="1"/>
    <col min="9822" max="9822" width="3.09765625" style="493" customWidth="1"/>
    <col min="9823" max="9828" width="3" style="493" customWidth="1"/>
    <col min="9829" max="9833" width="3.09765625" style="493" customWidth="1"/>
    <col min="9834" max="9887" width="3" style="493" customWidth="1"/>
    <col min="9888" max="9984" width="8.8984375" style="493"/>
    <col min="9985" max="10047" width="3.19921875" style="493" customWidth="1"/>
    <col min="10048" max="10065" width="3.09765625" style="493" customWidth="1"/>
    <col min="10066" max="10077" width="3" style="493" customWidth="1"/>
    <col min="10078" max="10078" width="3.09765625" style="493" customWidth="1"/>
    <col min="10079" max="10084" width="3" style="493" customWidth="1"/>
    <col min="10085" max="10089" width="3.09765625" style="493" customWidth="1"/>
    <col min="10090" max="10143" width="3" style="493" customWidth="1"/>
    <col min="10144" max="10240" width="8.8984375" style="493"/>
    <col min="10241" max="10303" width="3.19921875" style="493" customWidth="1"/>
    <col min="10304" max="10321" width="3.09765625" style="493" customWidth="1"/>
    <col min="10322" max="10333" width="3" style="493" customWidth="1"/>
    <col min="10334" max="10334" width="3.09765625" style="493" customWidth="1"/>
    <col min="10335" max="10340" width="3" style="493" customWidth="1"/>
    <col min="10341" max="10345" width="3.09765625" style="493" customWidth="1"/>
    <col min="10346" max="10399" width="3" style="493" customWidth="1"/>
    <col min="10400" max="10496" width="8.8984375" style="493"/>
    <col min="10497" max="10559" width="3.19921875" style="493" customWidth="1"/>
    <col min="10560" max="10577" width="3.09765625" style="493" customWidth="1"/>
    <col min="10578" max="10589" width="3" style="493" customWidth="1"/>
    <col min="10590" max="10590" width="3.09765625" style="493" customWidth="1"/>
    <col min="10591" max="10596" width="3" style="493" customWidth="1"/>
    <col min="10597" max="10601" width="3.09765625" style="493" customWidth="1"/>
    <col min="10602" max="10655" width="3" style="493" customWidth="1"/>
    <col min="10656" max="10752" width="8.8984375" style="493"/>
    <col min="10753" max="10815" width="3.19921875" style="493" customWidth="1"/>
    <col min="10816" max="10833" width="3.09765625" style="493" customWidth="1"/>
    <col min="10834" max="10845" width="3" style="493" customWidth="1"/>
    <col min="10846" max="10846" width="3.09765625" style="493" customWidth="1"/>
    <col min="10847" max="10852" width="3" style="493" customWidth="1"/>
    <col min="10853" max="10857" width="3.09765625" style="493" customWidth="1"/>
    <col min="10858" max="10911" width="3" style="493" customWidth="1"/>
    <col min="10912" max="11008" width="8.8984375" style="493"/>
    <col min="11009" max="11071" width="3.19921875" style="493" customWidth="1"/>
    <col min="11072" max="11089" width="3.09765625" style="493" customWidth="1"/>
    <col min="11090" max="11101" width="3" style="493" customWidth="1"/>
    <col min="11102" max="11102" width="3.09765625" style="493" customWidth="1"/>
    <col min="11103" max="11108" width="3" style="493" customWidth="1"/>
    <col min="11109" max="11113" width="3.09765625" style="493" customWidth="1"/>
    <col min="11114" max="11167" width="3" style="493" customWidth="1"/>
    <col min="11168" max="11264" width="8.8984375" style="493"/>
    <col min="11265" max="11327" width="3.19921875" style="493" customWidth="1"/>
    <col min="11328" max="11345" width="3.09765625" style="493" customWidth="1"/>
    <col min="11346" max="11357" width="3" style="493" customWidth="1"/>
    <col min="11358" max="11358" width="3.09765625" style="493" customWidth="1"/>
    <col min="11359" max="11364" width="3" style="493" customWidth="1"/>
    <col min="11365" max="11369" width="3.09765625" style="493" customWidth="1"/>
    <col min="11370" max="11423" width="3" style="493" customWidth="1"/>
    <col min="11424" max="11520" width="8.8984375" style="493"/>
    <col min="11521" max="11583" width="3.19921875" style="493" customWidth="1"/>
    <col min="11584" max="11601" width="3.09765625" style="493" customWidth="1"/>
    <col min="11602" max="11613" width="3" style="493" customWidth="1"/>
    <col min="11614" max="11614" width="3.09765625" style="493" customWidth="1"/>
    <col min="11615" max="11620" width="3" style="493" customWidth="1"/>
    <col min="11621" max="11625" width="3.09765625" style="493" customWidth="1"/>
    <col min="11626" max="11679" width="3" style="493" customWidth="1"/>
    <col min="11680" max="11776" width="8.8984375" style="493"/>
    <col min="11777" max="11839" width="3.19921875" style="493" customWidth="1"/>
    <col min="11840" max="11857" width="3.09765625" style="493" customWidth="1"/>
    <col min="11858" max="11869" width="3" style="493" customWidth="1"/>
    <col min="11870" max="11870" width="3.09765625" style="493" customWidth="1"/>
    <col min="11871" max="11876" width="3" style="493" customWidth="1"/>
    <col min="11877" max="11881" width="3.09765625" style="493" customWidth="1"/>
    <col min="11882" max="11935" width="3" style="493" customWidth="1"/>
    <col min="11936" max="12032" width="8.8984375" style="493"/>
    <col min="12033" max="12095" width="3.19921875" style="493" customWidth="1"/>
    <col min="12096" max="12113" width="3.09765625" style="493" customWidth="1"/>
    <col min="12114" max="12125" width="3" style="493" customWidth="1"/>
    <col min="12126" max="12126" width="3.09765625" style="493" customWidth="1"/>
    <col min="12127" max="12132" width="3" style="493" customWidth="1"/>
    <col min="12133" max="12137" width="3.09765625" style="493" customWidth="1"/>
    <col min="12138" max="12191" width="3" style="493" customWidth="1"/>
    <col min="12192" max="12288" width="8.8984375" style="493"/>
    <col min="12289" max="12351" width="3.19921875" style="493" customWidth="1"/>
    <col min="12352" max="12369" width="3.09765625" style="493" customWidth="1"/>
    <col min="12370" max="12381" width="3" style="493" customWidth="1"/>
    <col min="12382" max="12382" width="3.09765625" style="493" customWidth="1"/>
    <col min="12383" max="12388" width="3" style="493" customWidth="1"/>
    <col min="12389" max="12393" width="3.09765625" style="493" customWidth="1"/>
    <col min="12394" max="12447" width="3" style="493" customWidth="1"/>
    <col min="12448" max="12544" width="8.8984375" style="493"/>
    <col min="12545" max="12607" width="3.19921875" style="493" customWidth="1"/>
    <col min="12608" max="12625" width="3.09765625" style="493" customWidth="1"/>
    <col min="12626" max="12637" width="3" style="493" customWidth="1"/>
    <col min="12638" max="12638" width="3.09765625" style="493" customWidth="1"/>
    <col min="12639" max="12644" width="3" style="493" customWidth="1"/>
    <col min="12645" max="12649" width="3.09765625" style="493" customWidth="1"/>
    <col min="12650" max="12703" width="3" style="493" customWidth="1"/>
    <col min="12704" max="12800" width="8.8984375" style="493"/>
    <col min="12801" max="12863" width="3.19921875" style="493" customWidth="1"/>
    <col min="12864" max="12881" width="3.09765625" style="493" customWidth="1"/>
    <col min="12882" max="12893" width="3" style="493" customWidth="1"/>
    <col min="12894" max="12894" width="3.09765625" style="493" customWidth="1"/>
    <col min="12895" max="12900" width="3" style="493" customWidth="1"/>
    <col min="12901" max="12905" width="3.09765625" style="493" customWidth="1"/>
    <col min="12906" max="12959" width="3" style="493" customWidth="1"/>
    <col min="12960" max="13056" width="8.8984375" style="493"/>
    <col min="13057" max="13119" width="3.19921875" style="493" customWidth="1"/>
    <col min="13120" max="13137" width="3.09765625" style="493" customWidth="1"/>
    <col min="13138" max="13149" width="3" style="493" customWidth="1"/>
    <col min="13150" max="13150" width="3.09765625" style="493" customWidth="1"/>
    <col min="13151" max="13156" width="3" style="493" customWidth="1"/>
    <col min="13157" max="13161" width="3.09765625" style="493" customWidth="1"/>
    <col min="13162" max="13215" width="3" style="493" customWidth="1"/>
    <col min="13216" max="13312" width="8.8984375" style="493"/>
    <col min="13313" max="13375" width="3.19921875" style="493" customWidth="1"/>
    <col min="13376" max="13393" width="3.09765625" style="493" customWidth="1"/>
    <col min="13394" max="13405" width="3" style="493" customWidth="1"/>
    <col min="13406" max="13406" width="3.09765625" style="493" customWidth="1"/>
    <col min="13407" max="13412" width="3" style="493" customWidth="1"/>
    <col min="13413" max="13417" width="3.09765625" style="493" customWidth="1"/>
    <col min="13418" max="13471" width="3" style="493" customWidth="1"/>
    <col min="13472" max="13568" width="8.8984375" style="493"/>
    <col min="13569" max="13631" width="3.19921875" style="493" customWidth="1"/>
    <col min="13632" max="13649" width="3.09765625" style="493" customWidth="1"/>
    <col min="13650" max="13661" width="3" style="493" customWidth="1"/>
    <col min="13662" max="13662" width="3.09765625" style="493" customWidth="1"/>
    <col min="13663" max="13668" width="3" style="493" customWidth="1"/>
    <col min="13669" max="13673" width="3.09765625" style="493" customWidth="1"/>
    <col min="13674" max="13727" width="3" style="493" customWidth="1"/>
    <col min="13728" max="13824" width="8.8984375" style="493"/>
    <col min="13825" max="13887" width="3.19921875" style="493" customWidth="1"/>
    <col min="13888" max="13905" width="3.09765625" style="493" customWidth="1"/>
    <col min="13906" max="13917" width="3" style="493" customWidth="1"/>
    <col min="13918" max="13918" width="3.09765625" style="493" customWidth="1"/>
    <col min="13919" max="13924" width="3" style="493" customWidth="1"/>
    <col min="13925" max="13929" width="3.09765625" style="493" customWidth="1"/>
    <col min="13930" max="13983" width="3" style="493" customWidth="1"/>
    <col min="13984" max="14080" width="8.8984375" style="493"/>
    <col min="14081" max="14143" width="3.19921875" style="493" customWidth="1"/>
    <col min="14144" max="14161" width="3.09765625" style="493" customWidth="1"/>
    <col min="14162" max="14173" width="3" style="493" customWidth="1"/>
    <col min="14174" max="14174" width="3.09765625" style="493" customWidth="1"/>
    <col min="14175" max="14180" width="3" style="493" customWidth="1"/>
    <col min="14181" max="14185" width="3.09765625" style="493" customWidth="1"/>
    <col min="14186" max="14239" width="3" style="493" customWidth="1"/>
    <col min="14240" max="14336" width="8.8984375" style="493"/>
    <col min="14337" max="14399" width="3.19921875" style="493" customWidth="1"/>
    <col min="14400" max="14417" width="3.09765625" style="493" customWidth="1"/>
    <col min="14418" max="14429" width="3" style="493" customWidth="1"/>
    <col min="14430" max="14430" width="3.09765625" style="493" customWidth="1"/>
    <col min="14431" max="14436" width="3" style="493" customWidth="1"/>
    <col min="14437" max="14441" width="3.09765625" style="493" customWidth="1"/>
    <col min="14442" max="14495" width="3" style="493" customWidth="1"/>
    <col min="14496" max="14592" width="8.8984375" style="493"/>
    <col min="14593" max="14655" width="3.19921875" style="493" customWidth="1"/>
    <col min="14656" max="14673" width="3.09765625" style="493" customWidth="1"/>
    <col min="14674" max="14685" width="3" style="493" customWidth="1"/>
    <col min="14686" max="14686" width="3.09765625" style="493" customWidth="1"/>
    <col min="14687" max="14692" width="3" style="493" customWidth="1"/>
    <col min="14693" max="14697" width="3.09765625" style="493" customWidth="1"/>
    <col min="14698" max="14751" width="3" style="493" customWidth="1"/>
    <col min="14752" max="14848" width="8.8984375" style="493"/>
    <col min="14849" max="14911" width="3.19921875" style="493" customWidth="1"/>
    <col min="14912" max="14929" width="3.09765625" style="493" customWidth="1"/>
    <col min="14930" max="14941" width="3" style="493" customWidth="1"/>
    <col min="14942" max="14942" width="3.09765625" style="493" customWidth="1"/>
    <col min="14943" max="14948" width="3" style="493" customWidth="1"/>
    <col min="14949" max="14953" width="3.09765625" style="493" customWidth="1"/>
    <col min="14954" max="15007" width="3" style="493" customWidth="1"/>
    <col min="15008" max="15104" width="8.8984375" style="493"/>
    <col min="15105" max="15167" width="3.19921875" style="493" customWidth="1"/>
    <col min="15168" max="15185" width="3.09765625" style="493" customWidth="1"/>
    <col min="15186" max="15197" width="3" style="493" customWidth="1"/>
    <col min="15198" max="15198" width="3.09765625" style="493" customWidth="1"/>
    <col min="15199" max="15204" width="3" style="493" customWidth="1"/>
    <col min="15205" max="15209" width="3.09765625" style="493" customWidth="1"/>
    <col min="15210" max="15263" width="3" style="493" customWidth="1"/>
    <col min="15264" max="15360" width="8.8984375" style="493"/>
    <col min="15361" max="15423" width="3.19921875" style="493" customWidth="1"/>
    <col min="15424" max="15441" width="3.09765625" style="493" customWidth="1"/>
    <col min="15442" max="15453" width="3" style="493" customWidth="1"/>
    <col min="15454" max="15454" width="3.09765625" style="493" customWidth="1"/>
    <col min="15455" max="15460" width="3" style="493" customWidth="1"/>
    <col min="15461" max="15465" width="3.09765625" style="493" customWidth="1"/>
    <col min="15466" max="15519" width="3" style="493" customWidth="1"/>
    <col min="15520" max="15616" width="8.8984375" style="493"/>
    <col min="15617" max="15679" width="3.19921875" style="493" customWidth="1"/>
    <col min="15680" max="15697" width="3.09765625" style="493" customWidth="1"/>
    <col min="15698" max="15709" width="3" style="493" customWidth="1"/>
    <col min="15710" max="15710" width="3.09765625" style="493" customWidth="1"/>
    <col min="15711" max="15716" width="3" style="493" customWidth="1"/>
    <col min="15717" max="15721" width="3.09765625" style="493" customWidth="1"/>
    <col min="15722" max="15775" width="3" style="493" customWidth="1"/>
    <col min="15776" max="15872" width="8.8984375" style="493"/>
    <col min="15873" max="15935" width="3.19921875" style="493" customWidth="1"/>
    <col min="15936" max="15953" width="3.09765625" style="493" customWidth="1"/>
    <col min="15954" max="15965" width="3" style="493" customWidth="1"/>
    <col min="15966" max="15966" width="3.09765625" style="493" customWidth="1"/>
    <col min="15967" max="15972" width="3" style="493" customWidth="1"/>
    <col min="15973" max="15977" width="3.09765625" style="493" customWidth="1"/>
    <col min="15978" max="16031" width="3" style="493" customWidth="1"/>
    <col min="16032" max="16128" width="8.8984375" style="493"/>
    <col min="16129" max="16191" width="3.19921875" style="493" customWidth="1"/>
    <col min="16192" max="16209" width="3.09765625" style="493" customWidth="1"/>
    <col min="16210" max="16221" width="3" style="493" customWidth="1"/>
    <col min="16222" max="16222" width="3.09765625" style="493" customWidth="1"/>
    <col min="16223" max="16228" width="3" style="493" customWidth="1"/>
    <col min="16229" max="16233" width="3.09765625" style="493" customWidth="1"/>
    <col min="16234" max="16287" width="3" style="493" customWidth="1"/>
    <col min="16288" max="16384" width="8.8984375" style="493"/>
  </cols>
  <sheetData>
    <row r="1" spans="4:91" s="448" customFormat="1" ht="26.35" customHeight="1" x14ac:dyDescent="0.2">
      <c r="D1" s="447" t="s">
        <v>280</v>
      </c>
    </row>
    <row r="2" spans="4:91" s="448" customFormat="1" ht="13.3" x14ac:dyDescent="0.2"/>
    <row r="3" spans="4:91" s="448" customFormat="1" ht="13.3" x14ac:dyDescent="0.2">
      <c r="D3" s="449"/>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0"/>
      <c r="BJ3" s="450"/>
      <c r="BK3" s="450"/>
      <c r="BL3" s="450"/>
      <c r="BM3" s="450"/>
      <c r="BN3" s="450"/>
      <c r="BO3" s="450"/>
      <c r="BP3" s="450"/>
      <c r="BQ3" s="450"/>
      <c r="BR3" s="450"/>
      <c r="BS3" s="450"/>
      <c r="BT3" s="450"/>
      <c r="BU3" s="450"/>
      <c r="BV3" s="450"/>
      <c r="BW3" s="450"/>
      <c r="BX3" s="450"/>
      <c r="BY3" s="450"/>
      <c r="BZ3" s="450"/>
      <c r="CA3" s="450"/>
      <c r="CB3" s="450"/>
      <c r="CC3" s="450"/>
      <c r="CD3" s="450"/>
      <c r="CE3" s="450"/>
      <c r="CF3" s="450"/>
      <c r="CG3" s="450"/>
      <c r="CH3" s="450"/>
      <c r="CI3" s="450"/>
      <c r="CJ3" s="450"/>
      <c r="CK3" s="450"/>
      <c r="CL3" s="450"/>
      <c r="CM3" s="451"/>
    </row>
    <row r="4" spans="4:91" s="448" customFormat="1" ht="13.3" x14ac:dyDescent="0.2">
      <c r="D4" s="452"/>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P4" s="453"/>
      <c r="AQ4" s="453"/>
      <c r="AR4" s="453"/>
      <c r="AS4" s="453"/>
      <c r="AT4" s="453"/>
      <c r="AU4" s="453"/>
      <c r="AV4" s="453"/>
      <c r="AW4" s="453"/>
      <c r="AX4" s="453"/>
      <c r="AY4" s="453"/>
      <c r="AZ4" s="453"/>
      <c r="BA4" s="453"/>
      <c r="BB4" s="453"/>
      <c r="BC4" s="453"/>
      <c r="BD4" s="453"/>
      <c r="BE4" s="453"/>
      <c r="BF4" s="453"/>
      <c r="BG4" s="453"/>
      <c r="BH4" s="453"/>
      <c r="BI4" s="453"/>
      <c r="BJ4" s="453"/>
      <c r="BK4" s="453"/>
      <c r="BL4" s="453"/>
      <c r="BM4" s="453"/>
      <c r="BN4" s="453"/>
      <c r="BO4" s="453"/>
      <c r="BP4" s="453"/>
      <c r="BQ4" s="453"/>
      <c r="BR4" s="453"/>
      <c r="BS4" s="453"/>
      <c r="BT4" s="453"/>
      <c r="BU4" s="453"/>
      <c r="BV4" s="453"/>
      <c r="BW4" s="453"/>
      <c r="BX4" s="453"/>
      <c r="BY4" s="453"/>
      <c r="BZ4" s="453"/>
      <c r="CA4" s="453"/>
      <c r="CB4" s="453"/>
      <c r="CC4" s="453"/>
      <c r="CD4" s="453"/>
      <c r="CE4" s="453"/>
      <c r="CF4" s="453"/>
      <c r="CG4" s="453"/>
      <c r="CH4" s="453"/>
      <c r="CI4" s="453"/>
      <c r="CJ4" s="453"/>
      <c r="CK4" s="453"/>
      <c r="CL4" s="453"/>
      <c r="CM4" s="454"/>
    </row>
    <row r="5" spans="4:91" s="448" customFormat="1" ht="13.3" x14ac:dyDescent="0.2">
      <c r="D5" s="452"/>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53"/>
      <c r="AV5" s="453"/>
      <c r="AW5" s="453"/>
      <c r="AX5" s="453"/>
      <c r="AY5" s="453"/>
      <c r="AZ5" s="453"/>
      <c r="BA5" s="453"/>
      <c r="BB5" s="453"/>
      <c r="BC5" s="453"/>
      <c r="BD5" s="453"/>
      <c r="BE5" s="453"/>
      <c r="BF5" s="453"/>
      <c r="BG5" s="453"/>
      <c r="BH5" s="453"/>
      <c r="BI5" s="453"/>
      <c r="BJ5" s="453"/>
      <c r="BK5" s="453"/>
      <c r="BL5" s="453"/>
      <c r="BM5" s="453"/>
      <c r="BN5" s="453"/>
      <c r="BO5" s="453"/>
      <c r="BP5" s="453"/>
      <c r="BQ5" s="453"/>
      <c r="BR5" s="453"/>
      <c r="BS5" s="453"/>
      <c r="BT5" s="453"/>
      <c r="BU5" s="453"/>
      <c r="BV5" s="453"/>
      <c r="BW5" s="453"/>
      <c r="BX5" s="453"/>
      <c r="BY5" s="453"/>
      <c r="BZ5" s="453"/>
      <c r="CA5" s="453"/>
      <c r="CB5" s="453"/>
      <c r="CC5" s="453"/>
      <c r="CD5" s="453"/>
      <c r="CE5" s="453"/>
      <c r="CF5" s="453"/>
      <c r="CG5" s="453"/>
      <c r="CH5" s="453"/>
      <c r="CI5" s="453"/>
      <c r="CJ5" s="453"/>
      <c r="CK5" s="453"/>
      <c r="CL5" s="453"/>
      <c r="CM5" s="454"/>
    </row>
    <row r="6" spans="4:91" s="448" customFormat="1" ht="13.3" x14ac:dyDescent="0.2">
      <c r="D6" s="452"/>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I6" s="453"/>
      <c r="AJ6" s="453"/>
      <c r="AK6" s="453"/>
      <c r="AL6" s="453"/>
      <c r="AM6" s="453"/>
      <c r="AN6" s="453"/>
      <c r="AO6" s="453"/>
      <c r="AP6" s="453"/>
      <c r="AQ6" s="453"/>
      <c r="AR6" s="453"/>
      <c r="AS6" s="453"/>
      <c r="AT6" s="453"/>
      <c r="AU6" s="453"/>
      <c r="AV6" s="453"/>
      <c r="AW6" s="453"/>
      <c r="AX6" s="453"/>
      <c r="AY6" s="453"/>
      <c r="AZ6" s="453"/>
      <c r="BA6" s="453"/>
      <c r="BB6" s="453"/>
      <c r="BC6" s="453"/>
      <c r="BD6" s="453"/>
      <c r="BE6" s="453"/>
      <c r="BF6" s="453"/>
      <c r="BG6" s="453"/>
      <c r="BH6" s="453"/>
      <c r="BI6" s="453"/>
      <c r="BJ6" s="453"/>
      <c r="BK6" s="453"/>
      <c r="BL6" s="453"/>
      <c r="BM6" s="453"/>
      <c r="BN6" s="453"/>
      <c r="BO6" s="453"/>
      <c r="BP6" s="453"/>
      <c r="BQ6" s="453"/>
      <c r="BR6" s="453"/>
      <c r="BS6" s="453"/>
      <c r="BT6" s="453"/>
      <c r="BU6" s="453"/>
      <c r="BV6" s="453"/>
      <c r="BW6" s="453"/>
      <c r="BX6" s="453"/>
      <c r="BY6" s="453"/>
      <c r="BZ6" s="453"/>
      <c r="CA6" s="453"/>
      <c r="CB6" s="453"/>
      <c r="CC6" s="453"/>
      <c r="CD6" s="453"/>
      <c r="CE6" s="453"/>
      <c r="CF6" s="453"/>
      <c r="CG6" s="453"/>
      <c r="CH6" s="453"/>
      <c r="CI6" s="453"/>
      <c r="CJ6" s="453"/>
      <c r="CK6" s="453"/>
      <c r="CL6" s="453"/>
      <c r="CM6" s="454"/>
    </row>
    <row r="7" spans="4:91" s="448" customFormat="1" ht="13.3" x14ac:dyDescent="0.2">
      <c r="D7" s="452"/>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3"/>
      <c r="AI7" s="453"/>
      <c r="AJ7" s="453"/>
      <c r="AK7" s="453"/>
      <c r="AL7" s="453"/>
      <c r="AM7" s="453"/>
      <c r="AN7" s="453"/>
      <c r="AO7" s="453"/>
      <c r="AP7" s="453"/>
      <c r="AQ7" s="453"/>
      <c r="AR7" s="453"/>
      <c r="AS7" s="453"/>
      <c r="AT7" s="453"/>
      <c r="AU7" s="453"/>
      <c r="AV7" s="453"/>
      <c r="AW7" s="453"/>
      <c r="AX7" s="453"/>
      <c r="AY7" s="453"/>
      <c r="AZ7" s="453"/>
      <c r="BA7" s="453"/>
      <c r="BB7" s="453"/>
      <c r="BC7" s="453"/>
      <c r="BD7" s="453"/>
      <c r="BE7" s="453"/>
      <c r="BF7" s="453"/>
      <c r="BG7" s="453"/>
      <c r="BH7" s="453"/>
      <c r="BI7" s="453"/>
      <c r="BJ7" s="453"/>
      <c r="BK7" s="453"/>
      <c r="BL7" s="453"/>
      <c r="BM7" s="453"/>
      <c r="BN7" s="453"/>
      <c r="BO7" s="453"/>
      <c r="BP7" s="453"/>
      <c r="BQ7" s="453"/>
      <c r="BR7" s="453"/>
      <c r="BS7" s="453"/>
      <c r="BT7" s="453"/>
      <c r="BU7" s="453"/>
      <c r="BV7" s="453"/>
      <c r="BW7" s="453"/>
      <c r="BX7" s="453"/>
      <c r="BY7" s="453"/>
      <c r="BZ7" s="453"/>
      <c r="CA7" s="453"/>
      <c r="CB7" s="453"/>
      <c r="CC7" s="453"/>
      <c r="CD7" s="453"/>
      <c r="CE7" s="453"/>
      <c r="CF7" s="453"/>
      <c r="CG7" s="453"/>
      <c r="CH7" s="453"/>
      <c r="CI7" s="453"/>
      <c r="CJ7" s="453"/>
      <c r="CK7" s="453"/>
      <c r="CL7" s="453"/>
      <c r="CM7" s="454"/>
    </row>
    <row r="8" spans="4:91" s="448" customFormat="1" ht="135.69999999999999" customHeight="1" x14ac:dyDescent="0.2">
      <c r="D8" s="452"/>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453"/>
      <c r="AI8" s="453"/>
      <c r="AJ8" s="453"/>
      <c r="AK8" s="453"/>
      <c r="AL8" s="453"/>
      <c r="AM8" s="453"/>
      <c r="AN8" s="453"/>
      <c r="AO8" s="453"/>
      <c r="AP8" s="453"/>
      <c r="AQ8" s="453"/>
      <c r="AR8" s="453"/>
      <c r="AS8" s="453"/>
      <c r="AT8" s="453"/>
      <c r="AU8" s="453"/>
      <c r="AV8" s="453"/>
      <c r="AW8" s="453"/>
      <c r="AX8" s="453"/>
      <c r="AY8" s="453"/>
      <c r="AZ8" s="453"/>
      <c r="BA8" s="453"/>
      <c r="BB8" s="453"/>
      <c r="BC8" s="453"/>
      <c r="BD8" s="453"/>
      <c r="BE8" s="453"/>
      <c r="BF8" s="453"/>
      <c r="BG8" s="453"/>
      <c r="BH8" s="453"/>
      <c r="BI8" s="453"/>
      <c r="BJ8" s="453"/>
      <c r="BK8" s="453"/>
      <c r="BL8" s="453"/>
      <c r="BM8" s="453"/>
      <c r="BN8" s="453"/>
      <c r="BO8" s="453"/>
      <c r="BP8" s="453"/>
      <c r="BQ8" s="453"/>
      <c r="BR8" s="453"/>
      <c r="BS8" s="453"/>
      <c r="BT8" s="453"/>
      <c r="BU8" s="453"/>
      <c r="BV8" s="453"/>
      <c r="BW8" s="453"/>
      <c r="BX8" s="453"/>
      <c r="BY8" s="453"/>
      <c r="BZ8" s="453"/>
      <c r="CA8" s="453"/>
      <c r="CB8" s="453"/>
      <c r="CC8" s="453"/>
      <c r="CD8" s="453"/>
      <c r="CE8" s="453"/>
      <c r="CF8" s="453"/>
      <c r="CG8" s="453"/>
      <c r="CH8" s="453"/>
      <c r="CI8" s="453"/>
      <c r="CJ8" s="453"/>
      <c r="CK8" s="453"/>
      <c r="CL8" s="453"/>
      <c r="CM8" s="454"/>
    </row>
    <row r="9" spans="4:91" s="448" customFormat="1" ht="65.099999999999994" customHeight="1" x14ac:dyDescent="0.2">
      <c r="D9" s="455"/>
      <c r="E9" s="456"/>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656" t="s">
        <v>281</v>
      </c>
      <c r="AW9" s="456"/>
      <c r="AX9" s="456"/>
      <c r="AY9" s="456"/>
      <c r="AZ9" s="456"/>
      <c r="BA9" s="456"/>
      <c r="BB9" s="456"/>
      <c r="BC9" s="456"/>
      <c r="BD9" s="456"/>
      <c r="BE9" s="456"/>
      <c r="BF9" s="456"/>
      <c r="BG9" s="456"/>
      <c r="BH9" s="456"/>
      <c r="BI9" s="456"/>
      <c r="BJ9" s="456"/>
      <c r="BK9" s="456"/>
      <c r="BL9" s="456"/>
      <c r="BM9" s="456"/>
      <c r="BN9" s="456"/>
      <c r="BO9" s="456"/>
      <c r="BP9" s="456"/>
      <c r="BQ9" s="456"/>
      <c r="BR9" s="456"/>
      <c r="BS9" s="456"/>
      <c r="BT9" s="456"/>
      <c r="BU9" s="456"/>
      <c r="BV9" s="456"/>
      <c r="BW9" s="456"/>
      <c r="BX9" s="456"/>
      <c r="BY9" s="456"/>
      <c r="BZ9" s="456"/>
      <c r="CA9" s="456"/>
      <c r="CB9" s="456"/>
      <c r="CC9" s="456"/>
      <c r="CD9" s="456"/>
      <c r="CE9" s="456"/>
      <c r="CF9" s="456"/>
      <c r="CG9" s="456"/>
      <c r="CH9" s="456"/>
      <c r="CI9" s="456"/>
      <c r="CJ9" s="456"/>
      <c r="CK9" s="456"/>
      <c r="CL9" s="456"/>
      <c r="CM9" s="457"/>
    </row>
    <row r="10" spans="4:91" s="448" customFormat="1" ht="13.6" customHeight="1" x14ac:dyDescent="0.2">
      <c r="D10" s="455"/>
      <c r="E10" s="456"/>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656"/>
      <c r="AW10" s="456"/>
      <c r="AX10" s="456"/>
      <c r="AY10" s="456"/>
      <c r="AZ10" s="456"/>
      <c r="BA10" s="456"/>
      <c r="BB10" s="456"/>
      <c r="BC10" s="456"/>
      <c r="BD10" s="456"/>
      <c r="BE10" s="456"/>
      <c r="BF10" s="456"/>
      <c r="BG10" s="456"/>
      <c r="BH10" s="456"/>
      <c r="BI10" s="456"/>
      <c r="BJ10" s="456"/>
      <c r="BK10" s="456"/>
      <c r="BL10" s="456"/>
      <c r="BM10" s="456"/>
      <c r="BN10" s="456"/>
      <c r="BO10" s="456"/>
      <c r="BP10" s="456"/>
      <c r="BQ10" s="456"/>
      <c r="BR10" s="456"/>
      <c r="BS10" s="456"/>
      <c r="BT10" s="456"/>
      <c r="BU10" s="456"/>
      <c r="BV10" s="456"/>
      <c r="BW10" s="456"/>
      <c r="BX10" s="456"/>
      <c r="BY10" s="456"/>
      <c r="BZ10" s="456"/>
      <c r="CA10" s="456"/>
      <c r="CB10" s="456"/>
      <c r="CC10" s="456"/>
      <c r="CD10" s="456"/>
      <c r="CE10" s="456"/>
      <c r="CF10" s="456"/>
      <c r="CG10" s="456"/>
      <c r="CH10" s="456"/>
      <c r="CI10" s="456"/>
      <c r="CJ10" s="456"/>
      <c r="CK10" s="456"/>
      <c r="CL10" s="456"/>
      <c r="CM10" s="457"/>
    </row>
    <row r="11" spans="4:91" s="448" customFormat="1" ht="65.099999999999994" customHeight="1" x14ac:dyDescent="0.2">
      <c r="D11" s="452"/>
      <c r="E11" s="456"/>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c r="AV11" s="656" t="s">
        <v>282</v>
      </c>
      <c r="AW11" s="456"/>
      <c r="AX11" s="456"/>
      <c r="AY11" s="456"/>
      <c r="AZ11" s="456"/>
      <c r="BA11" s="456"/>
      <c r="BB11" s="456"/>
      <c r="BC11" s="456"/>
      <c r="BD11" s="456"/>
      <c r="BE11" s="456"/>
      <c r="BF11" s="456"/>
      <c r="BG11" s="456"/>
      <c r="BH11" s="456"/>
      <c r="BI11" s="456"/>
      <c r="BJ11" s="456"/>
      <c r="BK11" s="456"/>
      <c r="BL11" s="456"/>
      <c r="BM11" s="456"/>
      <c r="BN11" s="456"/>
      <c r="BO11" s="456"/>
      <c r="BP11" s="456"/>
      <c r="BQ11" s="456"/>
      <c r="BR11" s="456"/>
      <c r="BS11" s="456"/>
      <c r="BT11" s="456"/>
      <c r="BU11" s="456"/>
      <c r="BV11" s="456"/>
      <c r="BW11" s="456"/>
      <c r="BX11" s="456"/>
      <c r="BY11" s="456"/>
      <c r="BZ11" s="456"/>
      <c r="CA11" s="456"/>
      <c r="CB11" s="456"/>
      <c r="CC11" s="456"/>
      <c r="CD11" s="456"/>
      <c r="CE11" s="456"/>
      <c r="CF11" s="456"/>
      <c r="CG11" s="456"/>
      <c r="CH11" s="456"/>
      <c r="CI11" s="456"/>
      <c r="CJ11" s="456"/>
      <c r="CK11" s="456"/>
      <c r="CL11" s="456"/>
      <c r="CM11" s="457"/>
    </row>
    <row r="12" spans="4:91" s="448" customFormat="1" ht="15.8" customHeight="1" x14ac:dyDescent="0.2">
      <c r="D12" s="455"/>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456"/>
      <c r="AT12" s="456"/>
      <c r="AU12" s="456"/>
      <c r="AV12" s="656"/>
      <c r="AW12" s="456"/>
      <c r="AX12" s="456"/>
      <c r="AY12" s="456"/>
      <c r="AZ12" s="456"/>
      <c r="BA12" s="456"/>
      <c r="BB12" s="456"/>
      <c r="BC12" s="456"/>
      <c r="BD12" s="456"/>
      <c r="BE12" s="456"/>
      <c r="BF12" s="456"/>
      <c r="BG12" s="456"/>
      <c r="BH12" s="456"/>
      <c r="BI12" s="456"/>
      <c r="BJ12" s="456"/>
      <c r="BK12" s="456"/>
      <c r="BL12" s="456"/>
      <c r="BM12" s="456"/>
      <c r="BN12" s="456"/>
      <c r="BO12" s="456"/>
      <c r="BP12" s="456"/>
      <c r="BQ12" s="456"/>
      <c r="BR12" s="456"/>
      <c r="BS12" s="456"/>
      <c r="BT12" s="456"/>
      <c r="BU12" s="456"/>
      <c r="BV12" s="456"/>
      <c r="BW12" s="456"/>
      <c r="BX12" s="456"/>
      <c r="BY12" s="456"/>
      <c r="BZ12" s="456"/>
      <c r="CA12" s="456"/>
      <c r="CB12" s="456"/>
      <c r="CC12" s="456"/>
      <c r="CD12" s="456"/>
      <c r="CE12" s="456"/>
      <c r="CF12" s="456"/>
      <c r="CG12" s="456"/>
      <c r="CH12" s="456"/>
      <c r="CI12" s="456"/>
      <c r="CJ12" s="456"/>
      <c r="CK12" s="456"/>
      <c r="CL12" s="456"/>
      <c r="CM12" s="457"/>
    </row>
    <row r="13" spans="4:91" s="448" customFormat="1" ht="65.25" customHeight="1" x14ac:dyDescent="0.2">
      <c r="D13" s="455"/>
      <c r="E13" s="458"/>
      <c r="F13" s="458"/>
      <c r="G13" s="458"/>
      <c r="H13" s="458"/>
      <c r="I13" s="458"/>
      <c r="J13" s="458"/>
      <c r="K13" s="458"/>
      <c r="L13" s="458"/>
      <c r="M13" s="458"/>
      <c r="N13" s="458"/>
      <c r="O13" s="458"/>
      <c r="P13" s="458"/>
      <c r="Q13" s="458"/>
      <c r="R13" s="458"/>
      <c r="S13" s="458"/>
      <c r="T13" s="458"/>
      <c r="U13" s="458"/>
      <c r="V13" s="458"/>
      <c r="W13" s="458"/>
      <c r="X13" s="458"/>
      <c r="Y13" s="458"/>
      <c r="Z13" s="458"/>
      <c r="AA13" s="458"/>
      <c r="AB13" s="458"/>
      <c r="AC13" s="458"/>
      <c r="AD13" s="458"/>
      <c r="AE13" s="458"/>
      <c r="AF13" s="458"/>
      <c r="AG13" s="458"/>
      <c r="AH13" s="458"/>
      <c r="AI13" s="458"/>
      <c r="AJ13" s="458"/>
      <c r="AK13" s="458"/>
      <c r="AL13" s="458"/>
      <c r="AM13" s="458"/>
      <c r="AN13" s="458"/>
      <c r="AO13" s="458"/>
      <c r="AP13" s="458"/>
      <c r="AQ13" s="458"/>
      <c r="AR13" s="458"/>
      <c r="AS13" s="458"/>
      <c r="AT13" s="458"/>
      <c r="AU13" s="458"/>
      <c r="AV13" s="657" t="s">
        <v>283</v>
      </c>
      <c r="AW13" s="458"/>
      <c r="AX13" s="458"/>
      <c r="AY13" s="458"/>
      <c r="AZ13" s="458"/>
      <c r="BA13" s="458"/>
      <c r="BB13" s="458"/>
      <c r="BC13" s="458"/>
      <c r="BD13" s="458"/>
      <c r="BE13" s="458"/>
      <c r="BF13" s="458"/>
      <c r="BG13" s="458"/>
      <c r="BH13" s="458"/>
      <c r="BI13" s="458"/>
      <c r="BJ13" s="458"/>
      <c r="BK13" s="458"/>
      <c r="BL13" s="458"/>
      <c r="BM13" s="458"/>
      <c r="BN13" s="458"/>
      <c r="BO13" s="458"/>
      <c r="BP13" s="458"/>
      <c r="BQ13" s="458"/>
      <c r="BR13" s="458"/>
      <c r="BS13" s="458"/>
      <c r="BT13" s="458"/>
      <c r="BU13" s="458"/>
      <c r="BV13" s="458"/>
      <c r="BW13" s="458"/>
      <c r="BX13" s="458"/>
      <c r="BY13" s="458"/>
      <c r="BZ13" s="458"/>
      <c r="CA13" s="458"/>
      <c r="CB13" s="458"/>
      <c r="CC13" s="458"/>
      <c r="CD13" s="458"/>
      <c r="CE13" s="458"/>
      <c r="CF13" s="458"/>
      <c r="CG13" s="458"/>
      <c r="CH13" s="458"/>
      <c r="CI13" s="458"/>
      <c r="CJ13" s="458"/>
      <c r="CK13" s="458"/>
      <c r="CL13" s="458"/>
      <c r="CM13" s="459"/>
    </row>
    <row r="14" spans="4:91" s="448" customFormat="1" ht="13.3" x14ac:dyDescent="0.2">
      <c r="D14" s="452"/>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3"/>
      <c r="AM14" s="453"/>
      <c r="AN14" s="453"/>
      <c r="AO14" s="453"/>
      <c r="AP14" s="453"/>
      <c r="AQ14" s="453"/>
      <c r="AR14" s="453"/>
      <c r="AS14" s="453"/>
      <c r="AT14" s="453"/>
      <c r="AU14" s="453"/>
      <c r="AV14" s="453"/>
      <c r="AW14" s="453"/>
      <c r="AX14" s="453"/>
      <c r="AY14" s="453"/>
      <c r="AZ14" s="453"/>
      <c r="BA14" s="453"/>
      <c r="BB14" s="453"/>
      <c r="BC14" s="453"/>
      <c r="BD14" s="453"/>
      <c r="BE14" s="453"/>
      <c r="BF14" s="453"/>
      <c r="BG14" s="453"/>
      <c r="BH14" s="453"/>
      <c r="BI14" s="453"/>
      <c r="BJ14" s="453"/>
      <c r="BK14" s="453"/>
      <c r="BL14" s="453"/>
      <c r="BM14" s="453"/>
      <c r="BN14" s="453"/>
      <c r="BO14" s="453"/>
      <c r="BP14" s="453"/>
      <c r="BQ14" s="453"/>
      <c r="BR14" s="453"/>
      <c r="BS14" s="453"/>
      <c r="BT14" s="453"/>
      <c r="BU14" s="453"/>
      <c r="BV14" s="453"/>
      <c r="BW14" s="453"/>
      <c r="BX14" s="453"/>
      <c r="BY14" s="453"/>
      <c r="BZ14" s="453"/>
      <c r="CA14" s="453"/>
      <c r="CB14" s="453"/>
      <c r="CC14" s="453"/>
      <c r="CD14" s="453"/>
      <c r="CE14" s="453"/>
      <c r="CF14" s="453"/>
      <c r="CG14" s="453"/>
      <c r="CH14" s="453"/>
      <c r="CI14" s="453"/>
      <c r="CJ14" s="453"/>
      <c r="CK14" s="453"/>
      <c r="CL14" s="453"/>
      <c r="CM14" s="454"/>
    </row>
    <row r="15" spans="4:91" s="448" customFormat="1" ht="13.3" x14ac:dyDescent="0.2">
      <c r="D15" s="452"/>
      <c r="E15" s="453"/>
      <c r="F15" s="453"/>
      <c r="G15" s="453"/>
      <c r="H15" s="453"/>
      <c r="I15" s="453"/>
      <c r="J15" s="453"/>
      <c r="K15" s="453"/>
      <c r="L15" s="453"/>
      <c r="M15" s="453"/>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53"/>
      <c r="AK15" s="453"/>
      <c r="AL15" s="453"/>
      <c r="AM15" s="453"/>
      <c r="AN15" s="453"/>
      <c r="AO15" s="453"/>
      <c r="AP15" s="453"/>
      <c r="AQ15" s="453"/>
      <c r="AR15" s="453"/>
      <c r="AS15" s="453"/>
      <c r="AT15" s="453"/>
      <c r="AU15" s="453"/>
      <c r="AV15" s="453"/>
      <c r="AW15" s="453"/>
      <c r="AX15" s="453"/>
      <c r="AY15" s="453"/>
      <c r="AZ15" s="453"/>
      <c r="BA15" s="453"/>
      <c r="BB15" s="453"/>
      <c r="BC15" s="453"/>
      <c r="BD15" s="453"/>
      <c r="BE15" s="453"/>
      <c r="BF15" s="453"/>
      <c r="BG15" s="453"/>
      <c r="BH15" s="453"/>
      <c r="BI15" s="453"/>
      <c r="BJ15" s="453"/>
      <c r="BK15" s="453"/>
      <c r="BL15" s="453"/>
      <c r="BM15" s="453"/>
      <c r="BN15" s="453"/>
      <c r="BO15" s="453"/>
      <c r="BP15" s="453"/>
      <c r="BQ15" s="453"/>
      <c r="BR15" s="453"/>
      <c r="BS15" s="453"/>
      <c r="BT15" s="453"/>
      <c r="BU15" s="453"/>
      <c r="BV15" s="453"/>
      <c r="BW15" s="453"/>
      <c r="BX15" s="453"/>
      <c r="BY15" s="453"/>
      <c r="BZ15" s="453"/>
      <c r="CA15" s="453"/>
      <c r="CB15" s="453"/>
      <c r="CC15" s="453"/>
      <c r="CD15" s="453"/>
      <c r="CE15" s="453"/>
      <c r="CF15" s="453"/>
      <c r="CG15" s="453"/>
      <c r="CH15" s="453"/>
      <c r="CI15" s="453"/>
      <c r="CJ15" s="453"/>
      <c r="CK15" s="453"/>
      <c r="CL15" s="453"/>
      <c r="CM15" s="454"/>
    </row>
    <row r="16" spans="4:91" s="448" customFormat="1" ht="13.3" x14ac:dyDescent="0.2">
      <c r="D16" s="452"/>
      <c r="E16" s="453"/>
      <c r="F16" s="453"/>
      <c r="G16" s="453"/>
      <c r="H16" s="453"/>
      <c r="I16" s="453"/>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3"/>
      <c r="AI16" s="453"/>
      <c r="AJ16" s="453"/>
      <c r="AK16" s="453"/>
      <c r="AL16" s="453"/>
      <c r="AM16" s="453"/>
      <c r="AN16" s="453"/>
      <c r="AO16" s="453"/>
      <c r="AP16" s="453"/>
      <c r="AQ16" s="453"/>
      <c r="AR16" s="453"/>
      <c r="AS16" s="453"/>
      <c r="AT16" s="453"/>
      <c r="AU16" s="453"/>
      <c r="AV16" s="453"/>
      <c r="AW16" s="453"/>
      <c r="AX16" s="453"/>
      <c r="AY16" s="453"/>
      <c r="AZ16" s="453"/>
      <c r="BA16" s="453"/>
      <c r="BB16" s="453"/>
      <c r="BC16" s="453"/>
      <c r="BD16" s="453"/>
      <c r="BE16" s="453"/>
      <c r="BF16" s="453"/>
      <c r="BG16" s="453"/>
      <c r="BH16" s="453"/>
      <c r="BI16" s="453"/>
      <c r="BJ16" s="453"/>
      <c r="BK16" s="453"/>
      <c r="BL16" s="453"/>
      <c r="BM16" s="453"/>
      <c r="BN16" s="453"/>
      <c r="BO16" s="453"/>
      <c r="BP16" s="453"/>
      <c r="BQ16" s="453"/>
      <c r="BR16" s="453"/>
      <c r="BS16" s="453"/>
      <c r="BT16" s="453"/>
      <c r="BU16" s="453"/>
      <c r="BV16" s="453"/>
      <c r="BW16" s="453"/>
      <c r="BX16" s="453"/>
      <c r="BY16" s="453"/>
      <c r="BZ16" s="453"/>
      <c r="CA16" s="453"/>
      <c r="CB16" s="453"/>
      <c r="CC16" s="453"/>
      <c r="CD16" s="453"/>
      <c r="CE16" s="453"/>
      <c r="CF16" s="453"/>
      <c r="CG16" s="453"/>
      <c r="CH16" s="453"/>
      <c r="CI16" s="453"/>
      <c r="CJ16" s="453"/>
      <c r="CK16" s="453"/>
      <c r="CL16" s="453"/>
      <c r="CM16" s="454"/>
    </row>
    <row r="17" spans="1:135" s="448" customFormat="1" ht="135.69999999999999" customHeight="1" x14ac:dyDescent="0.2">
      <c r="D17" s="452"/>
      <c r="E17" s="453"/>
      <c r="F17" s="453"/>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3"/>
      <c r="AL17" s="453"/>
      <c r="AM17" s="453"/>
      <c r="AN17" s="453"/>
      <c r="AO17" s="453"/>
      <c r="AP17" s="453"/>
      <c r="AQ17" s="453"/>
      <c r="AR17" s="453"/>
      <c r="AS17" s="453"/>
      <c r="AT17" s="453"/>
      <c r="AU17" s="453"/>
      <c r="AV17" s="453"/>
      <c r="AW17" s="453"/>
      <c r="AX17" s="453"/>
      <c r="AY17" s="453"/>
      <c r="AZ17" s="453"/>
      <c r="BA17" s="453"/>
      <c r="BB17" s="453"/>
      <c r="BC17" s="453"/>
      <c r="BD17" s="453"/>
      <c r="BE17" s="453"/>
      <c r="BF17" s="453"/>
      <c r="BG17" s="453"/>
      <c r="BH17" s="453"/>
      <c r="BI17" s="453"/>
      <c r="BJ17" s="453"/>
      <c r="BK17" s="453"/>
      <c r="BL17" s="453"/>
      <c r="BM17" s="453"/>
      <c r="BN17" s="453"/>
      <c r="BO17" s="453"/>
      <c r="BP17" s="453"/>
      <c r="BQ17" s="453"/>
      <c r="BR17" s="453"/>
      <c r="BS17" s="453"/>
      <c r="BT17" s="453"/>
      <c r="BU17" s="453"/>
      <c r="BV17" s="453"/>
      <c r="BW17" s="453"/>
      <c r="BX17" s="453"/>
      <c r="BY17" s="453"/>
      <c r="BZ17" s="453"/>
      <c r="CA17" s="453"/>
      <c r="CB17" s="453"/>
      <c r="CC17" s="453"/>
      <c r="CD17" s="453"/>
      <c r="CE17" s="453"/>
      <c r="CF17" s="453"/>
      <c r="CG17" s="453"/>
      <c r="CH17" s="453"/>
      <c r="CI17" s="453"/>
      <c r="CJ17" s="453"/>
      <c r="CK17" s="453"/>
      <c r="CL17" s="453"/>
      <c r="CM17" s="454"/>
    </row>
    <row r="18" spans="1:135" s="448" customFormat="1" ht="135.69999999999999" customHeight="1" x14ac:dyDescent="0.2">
      <c r="D18" s="452"/>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3"/>
      <c r="AW18" s="453"/>
      <c r="AX18" s="453"/>
      <c r="AY18" s="453"/>
      <c r="AZ18" s="453"/>
      <c r="BA18" s="453"/>
      <c r="BB18" s="453"/>
      <c r="BC18" s="453"/>
      <c r="BD18" s="453"/>
      <c r="BE18" s="453"/>
      <c r="BF18" s="453"/>
      <c r="BG18" s="453"/>
      <c r="BH18" s="453"/>
      <c r="BI18" s="453"/>
      <c r="BJ18" s="453"/>
      <c r="BK18" s="453"/>
      <c r="BL18" s="453"/>
      <c r="BM18" s="453"/>
      <c r="BN18" s="453"/>
      <c r="BO18" s="453"/>
      <c r="BP18" s="453"/>
      <c r="BQ18" s="453"/>
      <c r="BR18" s="453"/>
      <c r="BS18" s="453"/>
      <c r="BT18" s="453"/>
      <c r="BU18" s="453"/>
      <c r="BV18" s="453"/>
      <c r="BW18" s="453"/>
      <c r="BX18" s="453"/>
      <c r="BY18" s="453"/>
      <c r="BZ18" s="453"/>
      <c r="CA18" s="453"/>
      <c r="CB18" s="453"/>
      <c r="CC18" s="453"/>
      <c r="CD18" s="453"/>
      <c r="CE18" s="453"/>
      <c r="CF18" s="453"/>
      <c r="CG18" s="453"/>
      <c r="CH18" s="453"/>
      <c r="CI18" s="453"/>
      <c r="CJ18" s="453"/>
      <c r="CK18" s="453"/>
      <c r="CL18" s="453"/>
      <c r="CM18" s="454"/>
    </row>
    <row r="19" spans="1:135" s="448" customFormat="1" ht="13.3" x14ac:dyDescent="0.2">
      <c r="D19" s="452"/>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c r="AN19" s="453"/>
      <c r="AO19" s="453"/>
      <c r="AP19" s="453"/>
      <c r="AQ19" s="453"/>
      <c r="AR19" s="453"/>
      <c r="AS19" s="453"/>
      <c r="AT19" s="453"/>
      <c r="AU19" s="453"/>
      <c r="AV19" s="453"/>
      <c r="AW19" s="453"/>
      <c r="AX19" s="453"/>
      <c r="AY19" s="453"/>
      <c r="AZ19" s="453"/>
      <c r="BA19" s="453"/>
      <c r="BB19" s="453"/>
      <c r="BC19" s="453"/>
      <c r="BD19" s="453"/>
      <c r="BE19" s="453"/>
      <c r="BF19" s="453"/>
      <c r="BG19" s="453"/>
      <c r="BH19" s="453"/>
      <c r="BI19" s="453"/>
      <c r="BJ19" s="453"/>
      <c r="BK19" s="453"/>
      <c r="BL19" s="453"/>
      <c r="BM19" s="453"/>
      <c r="BN19" s="453"/>
      <c r="BO19" s="453"/>
      <c r="BP19" s="453"/>
      <c r="BQ19" s="453"/>
      <c r="BR19" s="453"/>
      <c r="BS19" s="453"/>
      <c r="BT19" s="453"/>
      <c r="BU19" s="453"/>
      <c r="BV19" s="453"/>
      <c r="BW19" s="453"/>
      <c r="BX19" s="453"/>
      <c r="BY19" s="453"/>
      <c r="BZ19" s="453"/>
      <c r="CA19" s="453"/>
      <c r="CB19" s="453"/>
      <c r="CC19" s="453"/>
      <c r="CD19" s="453"/>
      <c r="CE19" s="453"/>
      <c r="CF19" s="453"/>
      <c r="CG19" s="453"/>
      <c r="CH19" s="453"/>
      <c r="CI19" s="453"/>
      <c r="CJ19" s="453"/>
      <c r="CK19" s="453"/>
      <c r="CL19" s="453"/>
      <c r="CM19" s="454"/>
    </row>
    <row r="20" spans="1:135" s="448" customFormat="1" ht="13.3" x14ac:dyDescent="0.2">
      <c r="D20" s="452"/>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453"/>
      <c r="AM20" s="453"/>
      <c r="AN20" s="453"/>
      <c r="AO20" s="453"/>
      <c r="AP20" s="453"/>
      <c r="AQ20" s="453"/>
      <c r="AR20" s="453"/>
      <c r="AS20" s="453"/>
      <c r="AT20" s="453"/>
      <c r="AU20" s="453"/>
      <c r="AV20" s="453"/>
      <c r="AW20" s="453"/>
      <c r="AX20" s="453"/>
      <c r="AY20" s="453"/>
      <c r="AZ20" s="453"/>
      <c r="BA20" s="453"/>
      <c r="BB20" s="453"/>
      <c r="BC20" s="453"/>
      <c r="BD20" s="453"/>
      <c r="BE20" s="453"/>
      <c r="BF20" s="453"/>
      <c r="BG20" s="453"/>
      <c r="BH20" s="453"/>
      <c r="BI20" s="453"/>
      <c r="BJ20" s="453"/>
      <c r="BK20" s="453"/>
      <c r="BL20" s="453"/>
      <c r="BM20" s="453"/>
      <c r="BN20" s="453"/>
      <c r="BO20" s="453"/>
      <c r="BP20" s="453"/>
      <c r="BQ20" s="453"/>
      <c r="BR20" s="453"/>
      <c r="BS20" s="453"/>
      <c r="BT20" s="453"/>
      <c r="BU20" s="453"/>
      <c r="BV20" s="453"/>
      <c r="BW20" s="453"/>
      <c r="BX20" s="453"/>
      <c r="BY20" s="453"/>
      <c r="BZ20" s="453"/>
      <c r="CA20" s="453"/>
      <c r="CB20" s="453"/>
      <c r="CC20" s="453"/>
      <c r="CD20" s="453"/>
      <c r="CE20" s="453"/>
      <c r="CF20" s="453"/>
      <c r="CG20" s="453"/>
      <c r="CH20" s="453"/>
      <c r="CI20" s="453"/>
      <c r="CJ20" s="453"/>
      <c r="CK20" s="453"/>
      <c r="CL20" s="453"/>
      <c r="CM20" s="454"/>
    </row>
    <row r="21" spans="1:135" s="448" customFormat="1" ht="52.5" customHeight="1" x14ac:dyDescent="0.2">
      <c r="D21" s="452"/>
      <c r="E21" s="453"/>
      <c r="F21" s="460"/>
      <c r="G21" s="460"/>
      <c r="H21" s="460"/>
      <c r="I21" s="460"/>
      <c r="J21" s="460"/>
      <c r="K21" s="460"/>
      <c r="L21" s="460"/>
      <c r="M21" s="460"/>
      <c r="N21" s="460"/>
      <c r="O21" s="460"/>
      <c r="P21" s="461"/>
      <c r="Q21" s="462"/>
      <c r="R21" s="462"/>
      <c r="S21" s="462"/>
      <c r="T21" s="462"/>
      <c r="U21" s="462"/>
      <c r="V21" s="462"/>
      <c r="W21" s="462"/>
      <c r="X21" s="462"/>
      <c r="Y21" s="462"/>
      <c r="Z21" s="462"/>
      <c r="AA21" s="462"/>
      <c r="AB21" s="462"/>
      <c r="AC21" s="462"/>
      <c r="AD21" s="462"/>
      <c r="AE21" s="462"/>
      <c r="AF21" s="1153" t="s">
        <v>284</v>
      </c>
      <c r="AG21" s="1153"/>
      <c r="AH21" s="1153"/>
      <c r="AI21" s="1153"/>
      <c r="AJ21" s="1153"/>
      <c r="AK21" s="1153"/>
      <c r="AL21" s="1153"/>
      <c r="AM21" s="1153"/>
      <c r="AN21" s="1153"/>
      <c r="AO21" s="1153"/>
      <c r="AP21" s="1153"/>
      <c r="AQ21" s="1153"/>
      <c r="AR21" s="1153"/>
      <c r="AS21" s="1153"/>
      <c r="AT21" s="1153"/>
      <c r="AU21" s="1153"/>
      <c r="AV21" s="1153"/>
      <c r="AW21" s="1153"/>
      <c r="AX21" s="468" t="s">
        <v>285</v>
      </c>
      <c r="AY21" s="461" t="s">
        <v>286</v>
      </c>
      <c r="AZ21" s="462"/>
      <c r="BA21" s="462"/>
      <c r="BB21" s="462"/>
      <c r="BC21" s="462"/>
      <c r="BD21" s="462"/>
      <c r="BE21" s="462"/>
      <c r="BF21" s="462"/>
      <c r="BG21" s="462"/>
      <c r="BH21" s="462"/>
      <c r="BI21" s="462"/>
      <c r="BJ21" s="462"/>
      <c r="BK21" s="462"/>
      <c r="BL21" s="462"/>
      <c r="BM21" s="462"/>
      <c r="BN21" s="462"/>
      <c r="BO21" s="462"/>
      <c r="BP21" s="462"/>
      <c r="BQ21" s="462"/>
      <c r="BR21" s="462"/>
      <c r="BS21" s="462"/>
      <c r="BT21" s="462"/>
      <c r="BU21" s="462"/>
      <c r="BV21" s="463"/>
      <c r="BW21" s="463"/>
      <c r="BX21" s="463"/>
      <c r="BY21" s="463"/>
      <c r="BZ21" s="463"/>
      <c r="CA21" s="463"/>
      <c r="CB21" s="463"/>
      <c r="CC21" s="463"/>
      <c r="CD21" s="463"/>
      <c r="CE21" s="463"/>
      <c r="CF21" s="463"/>
      <c r="CG21" s="463"/>
      <c r="CH21" s="463"/>
      <c r="CI21" s="463"/>
      <c r="CJ21" s="463"/>
      <c r="CK21" s="463"/>
      <c r="CL21" s="453"/>
      <c r="CM21" s="454"/>
    </row>
    <row r="22" spans="1:135" s="448" customFormat="1" ht="37.15" x14ac:dyDescent="0.2">
      <c r="D22" s="452"/>
      <c r="E22" s="453"/>
      <c r="F22" s="460"/>
      <c r="G22" s="460"/>
      <c r="H22" s="460"/>
      <c r="I22" s="460"/>
      <c r="J22" s="460"/>
      <c r="K22" s="460"/>
      <c r="L22" s="460"/>
      <c r="M22" s="460"/>
      <c r="N22" s="460"/>
      <c r="O22" s="460"/>
      <c r="P22" s="464"/>
      <c r="Q22" s="464"/>
      <c r="R22" s="464"/>
      <c r="S22" s="464"/>
      <c r="T22" s="464"/>
      <c r="U22" s="464"/>
      <c r="V22" s="464"/>
      <c r="W22" s="464"/>
      <c r="X22" s="464"/>
      <c r="Y22" s="464"/>
      <c r="Z22" s="464"/>
      <c r="AA22" s="464"/>
      <c r="AB22" s="464"/>
      <c r="AC22" s="464"/>
      <c r="AD22" s="464"/>
      <c r="AE22" s="464"/>
      <c r="AF22" s="464"/>
      <c r="AG22" s="464"/>
      <c r="AH22" s="464"/>
      <c r="AI22" s="464"/>
      <c r="AJ22" s="464"/>
      <c r="AK22" s="464"/>
      <c r="AL22" s="464"/>
      <c r="AM22" s="464"/>
      <c r="AN22" s="464"/>
      <c r="AO22" s="464"/>
      <c r="AP22" s="464"/>
      <c r="AQ22" s="464"/>
      <c r="AR22" s="464"/>
      <c r="AS22" s="464"/>
      <c r="AT22" s="464"/>
      <c r="AU22" s="464"/>
      <c r="AV22" s="464"/>
      <c r="AW22" s="464"/>
      <c r="AX22" s="658"/>
      <c r="AY22" s="460"/>
      <c r="AZ22" s="460"/>
      <c r="BA22" s="460"/>
      <c r="BB22" s="460"/>
      <c r="BC22" s="460"/>
      <c r="BD22" s="460"/>
      <c r="BE22" s="460"/>
      <c r="BF22" s="460"/>
      <c r="BG22" s="460"/>
      <c r="BH22" s="460"/>
      <c r="BI22" s="460"/>
      <c r="BJ22" s="460"/>
      <c r="BK22" s="460"/>
      <c r="BL22" s="460"/>
      <c r="BM22" s="460"/>
      <c r="BN22" s="460"/>
      <c r="BO22" s="460"/>
      <c r="BP22" s="460"/>
      <c r="BQ22" s="460"/>
      <c r="BR22" s="460"/>
      <c r="BS22" s="460"/>
      <c r="BT22" s="460"/>
      <c r="BU22" s="460"/>
      <c r="BV22" s="460"/>
      <c r="BW22" s="460"/>
      <c r="BX22" s="460"/>
      <c r="BY22" s="460"/>
      <c r="BZ22" s="460"/>
      <c r="CA22" s="460"/>
      <c r="CB22" s="460"/>
      <c r="CC22" s="460"/>
      <c r="CD22" s="460"/>
      <c r="CE22" s="460"/>
      <c r="CF22" s="460"/>
      <c r="CG22" s="460"/>
      <c r="CH22" s="460"/>
      <c r="CI22" s="460"/>
      <c r="CJ22" s="460"/>
      <c r="CK22" s="460"/>
      <c r="CL22" s="453"/>
      <c r="CM22" s="454"/>
    </row>
    <row r="23" spans="1:135" s="448" customFormat="1" ht="45" customHeight="1" x14ac:dyDescent="0.2">
      <c r="D23" s="452"/>
      <c r="E23" s="453"/>
      <c r="F23" s="460"/>
      <c r="G23" s="460"/>
      <c r="H23" s="460"/>
      <c r="I23" s="460"/>
      <c r="J23" s="460"/>
      <c r="K23" s="460"/>
      <c r="L23" s="460"/>
      <c r="M23" s="460"/>
      <c r="N23" s="460"/>
      <c r="O23" s="460"/>
      <c r="P23" s="464"/>
      <c r="Q23" s="465"/>
      <c r="R23" s="465"/>
      <c r="S23" s="465"/>
      <c r="T23" s="465"/>
      <c r="U23" s="465"/>
      <c r="V23" s="465"/>
      <c r="W23" s="465"/>
      <c r="X23" s="465"/>
      <c r="Y23" s="465"/>
      <c r="Z23" s="465"/>
      <c r="AA23" s="465"/>
      <c r="AB23" s="465"/>
      <c r="AC23" s="465"/>
      <c r="AD23" s="465"/>
      <c r="AE23" s="465"/>
      <c r="AF23" s="1153" t="s">
        <v>287</v>
      </c>
      <c r="AG23" s="1153"/>
      <c r="AH23" s="1153"/>
      <c r="AI23" s="1153"/>
      <c r="AJ23" s="1153"/>
      <c r="AK23" s="1153"/>
      <c r="AL23" s="1153"/>
      <c r="AM23" s="1153"/>
      <c r="AN23" s="1153"/>
      <c r="AO23" s="1153"/>
      <c r="AP23" s="1153"/>
      <c r="AQ23" s="1153"/>
      <c r="AR23" s="1153"/>
      <c r="AS23" s="1153"/>
      <c r="AT23" s="1153"/>
      <c r="AU23" s="1153"/>
      <c r="AV23" s="1153"/>
      <c r="AW23" s="1153"/>
      <c r="AX23" s="468" t="s">
        <v>285</v>
      </c>
      <c r="AY23" s="461" t="s">
        <v>288</v>
      </c>
      <c r="AZ23" s="462"/>
      <c r="BA23" s="462"/>
      <c r="BB23" s="462"/>
      <c r="BC23" s="462"/>
      <c r="BD23" s="462"/>
      <c r="BE23" s="462"/>
      <c r="BF23" s="462"/>
      <c r="BG23" s="462"/>
      <c r="BH23" s="462"/>
      <c r="BI23" s="462"/>
      <c r="BJ23" s="462"/>
      <c r="BK23" s="462"/>
      <c r="BL23" s="462"/>
      <c r="BM23" s="462"/>
      <c r="BN23" s="462"/>
      <c r="BO23" s="462"/>
      <c r="BP23" s="462"/>
      <c r="BQ23" s="462"/>
      <c r="BR23" s="462"/>
      <c r="BS23" s="462"/>
      <c r="BT23" s="462"/>
      <c r="BU23" s="462"/>
      <c r="BV23" s="460"/>
      <c r="BW23" s="460"/>
      <c r="BX23" s="460"/>
      <c r="BY23" s="460"/>
      <c r="BZ23" s="460"/>
      <c r="CA23" s="460"/>
      <c r="CB23" s="460"/>
      <c r="CC23" s="460"/>
      <c r="CD23" s="460"/>
      <c r="CE23" s="460"/>
      <c r="CF23" s="460"/>
      <c r="CG23" s="460"/>
      <c r="CH23" s="460"/>
      <c r="CI23" s="460"/>
      <c r="CJ23" s="460"/>
      <c r="CK23" s="460"/>
      <c r="CL23" s="453"/>
      <c r="CM23" s="454"/>
    </row>
    <row r="24" spans="1:135" s="448" customFormat="1" ht="45" customHeight="1" x14ac:dyDescent="0.2">
      <c r="D24" s="452"/>
      <c r="E24" s="453"/>
      <c r="F24" s="460"/>
      <c r="G24" s="460"/>
      <c r="H24" s="460"/>
      <c r="I24" s="460"/>
      <c r="J24" s="460"/>
      <c r="K24" s="460"/>
      <c r="L24" s="460"/>
      <c r="M24" s="460"/>
      <c r="N24" s="460"/>
      <c r="O24" s="460"/>
      <c r="P24" s="464"/>
      <c r="Q24" s="464"/>
      <c r="R24" s="464"/>
      <c r="S24" s="464"/>
      <c r="T24" s="464"/>
      <c r="U24" s="464"/>
      <c r="V24" s="464"/>
      <c r="W24" s="464"/>
      <c r="X24" s="464"/>
      <c r="Y24" s="464"/>
      <c r="Z24" s="464"/>
      <c r="AA24" s="464"/>
      <c r="AB24" s="464"/>
      <c r="AC24" s="464"/>
      <c r="AD24" s="464"/>
      <c r="AE24" s="464"/>
      <c r="AF24" s="1153"/>
      <c r="AG24" s="1153"/>
      <c r="AH24" s="1153"/>
      <c r="AI24" s="1153"/>
      <c r="AJ24" s="1153"/>
      <c r="AK24" s="1153"/>
      <c r="AL24" s="1153"/>
      <c r="AM24" s="1153"/>
      <c r="AN24" s="1153"/>
      <c r="AO24" s="1153"/>
      <c r="AP24" s="1153"/>
      <c r="AQ24" s="1153"/>
      <c r="AR24" s="1153"/>
      <c r="AS24" s="1153"/>
      <c r="AT24" s="1153"/>
      <c r="AU24" s="1153"/>
      <c r="AV24" s="1153"/>
      <c r="AW24" s="1153"/>
      <c r="AX24" s="658"/>
      <c r="AY24" s="453"/>
      <c r="AZ24" s="453"/>
      <c r="BA24" s="453"/>
      <c r="BB24" s="453"/>
      <c r="BC24" s="453"/>
      <c r="BD24" s="453"/>
      <c r="BE24" s="453"/>
      <c r="BF24" s="453"/>
      <c r="BG24" s="453"/>
      <c r="BH24" s="453"/>
      <c r="BI24" s="453"/>
      <c r="BJ24" s="453"/>
      <c r="BK24" s="453"/>
      <c r="BL24" s="453"/>
      <c r="BM24" s="453"/>
      <c r="BN24" s="453"/>
      <c r="BO24" s="453"/>
      <c r="BP24" s="453"/>
      <c r="BQ24" s="453"/>
      <c r="BR24" s="453"/>
      <c r="BS24" s="453"/>
      <c r="BT24" s="453"/>
      <c r="BU24" s="453"/>
      <c r="BV24" s="453"/>
      <c r="BW24" s="453"/>
      <c r="BX24" s="453"/>
      <c r="BY24" s="453"/>
      <c r="BZ24" s="453"/>
      <c r="CA24" s="453"/>
      <c r="CB24" s="453"/>
      <c r="CC24" s="453"/>
      <c r="CD24" s="453"/>
      <c r="CE24" s="453"/>
      <c r="CF24" s="453"/>
      <c r="CG24" s="453"/>
      <c r="CH24" s="453"/>
      <c r="CI24" s="453"/>
      <c r="CJ24" s="453"/>
      <c r="CK24" s="453"/>
      <c r="CL24" s="453"/>
      <c r="CM24" s="454"/>
    </row>
    <row r="25" spans="1:135" s="448" customFormat="1" ht="45" customHeight="1" x14ac:dyDescent="0.2">
      <c r="D25" s="452"/>
      <c r="E25" s="453"/>
      <c r="F25" s="460"/>
      <c r="G25" s="460"/>
      <c r="H25" s="460"/>
      <c r="I25" s="460"/>
      <c r="J25" s="460"/>
      <c r="K25" s="460"/>
      <c r="L25" s="460"/>
      <c r="M25" s="460"/>
      <c r="N25" s="460"/>
      <c r="O25" s="460"/>
      <c r="P25" s="465"/>
      <c r="Q25" s="464"/>
      <c r="R25" s="464"/>
      <c r="S25" s="464"/>
      <c r="T25" s="464"/>
      <c r="U25" s="464"/>
      <c r="V25" s="464"/>
      <c r="W25" s="464"/>
      <c r="X25" s="464"/>
      <c r="Y25" s="464"/>
      <c r="Z25" s="464"/>
      <c r="AA25" s="464"/>
      <c r="AB25" s="464"/>
      <c r="AC25" s="464"/>
      <c r="AD25" s="464"/>
      <c r="AE25" s="464"/>
      <c r="AF25" s="1153" t="s">
        <v>289</v>
      </c>
      <c r="AG25" s="1153"/>
      <c r="AH25" s="1153"/>
      <c r="AI25" s="1153"/>
      <c r="AJ25" s="1153"/>
      <c r="AK25" s="1153"/>
      <c r="AL25" s="1153"/>
      <c r="AM25" s="1153"/>
      <c r="AN25" s="1153"/>
      <c r="AO25" s="1153"/>
      <c r="AP25" s="1153"/>
      <c r="AQ25" s="1153"/>
      <c r="AR25" s="1153"/>
      <c r="AS25" s="1153"/>
      <c r="AT25" s="1153"/>
      <c r="AU25" s="1153"/>
      <c r="AV25" s="1153"/>
      <c r="AW25" s="1153"/>
      <c r="AX25" s="658" t="s">
        <v>285</v>
      </c>
      <c r="AY25" s="461" t="e">
        <f>X36</f>
        <v>#REF!</v>
      </c>
      <c r="AZ25" s="461"/>
      <c r="BA25" s="461"/>
      <c r="BB25" s="461"/>
      <c r="BC25" s="461"/>
      <c r="BD25" s="461"/>
      <c r="BE25" s="461"/>
      <c r="BF25" s="461"/>
      <c r="BG25" s="461"/>
      <c r="BH25" s="461"/>
      <c r="BI25" s="461"/>
      <c r="BJ25" s="461"/>
      <c r="BK25" s="461"/>
      <c r="BL25" s="461"/>
      <c r="BM25" s="461"/>
      <c r="BN25" s="461"/>
      <c r="BO25" s="461"/>
      <c r="BP25" s="461"/>
      <c r="BQ25" s="461"/>
      <c r="BR25" s="461"/>
      <c r="BS25" s="461"/>
      <c r="BT25" s="461"/>
      <c r="BU25" s="461"/>
      <c r="BV25" s="461"/>
      <c r="BW25" s="461"/>
      <c r="BX25" s="461"/>
      <c r="BY25" s="461"/>
      <c r="BZ25" s="461"/>
      <c r="CA25" s="461"/>
      <c r="CB25" s="461"/>
      <c r="CC25" s="461"/>
      <c r="CD25" s="461"/>
      <c r="CE25" s="461"/>
      <c r="CF25" s="453"/>
      <c r="CG25" s="453"/>
      <c r="CH25" s="453"/>
      <c r="CI25" s="453"/>
      <c r="CJ25" s="453"/>
      <c r="CK25" s="453"/>
      <c r="CL25" s="453"/>
      <c r="CM25" s="454"/>
    </row>
    <row r="26" spans="1:135" s="448" customFormat="1" ht="52.5" customHeight="1" x14ac:dyDescent="0.2">
      <c r="D26" s="452"/>
      <c r="E26" s="453"/>
      <c r="F26" s="460"/>
      <c r="G26" s="460"/>
      <c r="H26" s="460"/>
      <c r="I26" s="460"/>
      <c r="J26" s="460"/>
      <c r="K26" s="460"/>
      <c r="L26" s="460"/>
      <c r="M26" s="460"/>
      <c r="N26" s="460"/>
      <c r="O26" s="460"/>
      <c r="P26" s="464"/>
      <c r="Q26" s="464"/>
      <c r="R26" s="464"/>
      <c r="S26" s="464"/>
      <c r="T26" s="466"/>
      <c r="U26" s="465"/>
      <c r="V26" s="465"/>
      <c r="W26" s="465"/>
      <c r="X26" s="465"/>
      <c r="Y26" s="465"/>
      <c r="Z26" s="465"/>
      <c r="AA26" s="465"/>
      <c r="AB26" s="465"/>
      <c r="AC26" s="465"/>
      <c r="AD26" s="465"/>
      <c r="AE26" s="465"/>
      <c r="AF26" s="1153" t="s">
        <v>290</v>
      </c>
      <c r="AG26" s="1153"/>
      <c r="AH26" s="1153"/>
      <c r="AI26" s="1153"/>
      <c r="AJ26" s="1153"/>
      <c r="AK26" s="1153"/>
      <c r="AL26" s="1153"/>
      <c r="AM26" s="1153"/>
      <c r="AN26" s="1153"/>
      <c r="AO26" s="1153"/>
      <c r="AP26" s="1153"/>
      <c r="AQ26" s="1153"/>
      <c r="AR26" s="1153"/>
      <c r="AS26" s="1153"/>
      <c r="AT26" s="1153"/>
      <c r="AU26" s="1153"/>
      <c r="AV26" s="1153"/>
      <c r="AW26" s="1153"/>
      <c r="AX26" s="468"/>
      <c r="AY26" s="461" t="e">
        <f>AL36</f>
        <v>#REF!</v>
      </c>
      <c r="AZ26" s="467"/>
      <c r="BA26" s="467"/>
      <c r="BB26" s="467"/>
      <c r="BC26" s="467"/>
      <c r="BD26" s="467"/>
      <c r="BE26" s="467"/>
      <c r="BF26" s="467"/>
      <c r="BG26" s="467"/>
      <c r="BH26" s="467"/>
      <c r="BI26" s="467"/>
      <c r="BJ26" s="467"/>
      <c r="BK26" s="467"/>
      <c r="BL26" s="467"/>
      <c r="BM26" s="467"/>
      <c r="BN26" s="467"/>
      <c r="BO26" s="467"/>
      <c r="BP26" s="467"/>
      <c r="BQ26" s="467"/>
      <c r="BR26" s="467"/>
      <c r="BS26" s="467"/>
      <c r="BT26" s="467"/>
      <c r="BU26" s="467"/>
      <c r="BV26" s="467"/>
      <c r="BW26" s="467"/>
      <c r="BX26" s="467"/>
      <c r="BY26" s="467"/>
      <c r="BZ26" s="467"/>
      <c r="CA26" s="467"/>
      <c r="CB26" s="467"/>
      <c r="CC26" s="467"/>
      <c r="CD26" s="467"/>
      <c r="CE26" s="467"/>
      <c r="CF26" s="453"/>
      <c r="CG26" s="453"/>
      <c r="CH26" s="453"/>
      <c r="CI26" s="453"/>
      <c r="CJ26" s="453"/>
      <c r="CK26" s="453"/>
      <c r="CL26" s="453"/>
      <c r="CM26" s="454"/>
    </row>
    <row r="27" spans="1:135" s="448" customFormat="1" ht="23.3" x14ac:dyDescent="0.2">
      <c r="D27" s="452"/>
      <c r="E27" s="453"/>
      <c r="F27" s="453"/>
      <c r="G27" s="453"/>
      <c r="H27" s="453"/>
      <c r="I27" s="453"/>
      <c r="J27" s="453"/>
      <c r="K27" s="453"/>
      <c r="L27" s="453"/>
      <c r="M27" s="453"/>
      <c r="N27" s="453"/>
      <c r="O27" s="453"/>
      <c r="P27" s="469"/>
      <c r="Q27" s="470"/>
      <c r="R27" s="470"/>
      <c r="S27" s="470"/>
      <c r="T27" s="470"/>
      <c r="U27" s="470"/>
      <c r="V27" s="470"/>
      <c r="W27" s="470"/>
      <c r="X27" s="470"/>
      <c r="Y27" s="470"/>
      <c r="Z27" s="470"/>
      <c r="AA27" s="470"/>
      <c r="AB27" s="470"/>
      <c r="AC27" s="470"/>
      <c r="AD27" s="470"/>
      <c r="AE27" s="470"/>
      <c r="AF27" s="470"/>
      <c r="AG27" s="470"/>
      <c r="AH27" s="470"/>
      <c r="AI27" s="470"/>
      <c r="AJ27" s="470"/>
      <c r="AK27" s="470"/>
      <c r="AL27" s="470"/>
      <c r="AM27" s="470"/>
      <c r="AN27" s="470"/>
      <c r="AO27" s="470"/>
      <c r="AP27" s="470"/>
      <c r="AQ27" s="470"/>
      <c r="AR27" s="470"/>
      <c r="AS27" s="470"/>
      <c r="AT27" s="470"/>
      <c r="AU27" s="470"/>
      <c r="AV27" s="470"/>
      <c r="AW27" s="470"/>
      <c r="AX27" s="470"/>
      <c r="AY27" s="467"/>
      <c r="AZ27" s="470"/>
      <c r="BA27" s="470"/>
      <c r="BB27" s="470"/>
      <c r="BC27" s="470"/>
      <c r="BD27" s="470"/>
      <c r="BE27" s="470"/>
      <c r="BF27" s="470"/>
      <c r="BG27" s="470"/>
      <c r="BH27" s="470"/>
      <c r="BI27" s="470"/>
      <c r="BJ27" s="470"/>
      <c r="BK27" s="470"/>
      <c r="BL27" s="470"/>
      <c r="BM27" s="470"/>
      <c r="BN27" s="470"/>
      <c r="BO27" s="470"/>
      <c r="BP27" s="470"/>
      <c r="BQ27" s="470"/>
      <c r="BR27" s="470"/>
      <c r="BS27" s="470"/>
      <c r="BT27" s="470"/>
      <c r="BU27" s="470"/>
      <c r="BV27" s="453"/>
      <c r="BW27" s="453"/>
      <c r="BX27" s="453"/>
      <c r="BY27" s="453"/>
      <c r="BZ27" s="453"/>
      <c r="CA27" s="453"/>
      <c r="CB27" s="453"/>
      <c r="CC27" s="453"/>
      <c r="CD27" s="453"/>
      <c r="CE27" s="453"/>
      <c r="CF27" s="453"/>
      <c r="CG27" s="453"/>
      <c r="CH27" s="453"/>
      <c r="CI27" s="453"/>
      <c r="CJ27" s="453"/>
      <c r="CK27" s="453"/>
      <c r="CL27" s="453"/>
      <c r="CM27" s="454"/>
    </row>
    <row r="28" spans="1:135" s="448" customFormat="1" ht="13.3" x14ac:dyDescent="0.2">
      <c r="D28" s="471"/>
      <c r="E28" s="472"/>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2"/>
      <c r="AM28" s="472"/>
      <c r="AN28" s="472"/>
      <c r="AO28" s="472"/>
      <c r="AP28" s="472"/>
      <c r="AQ28" s="472"/>
      <c r="AR28" s="472"/>
      <c r="AS28" s="472"/>
      <c r="AT28" s="472"/>
      <c r="AU28" s="472"/>
      <c r="AV28" s="472"/>
      <c r="AW28" s="472"/>
      <c r="AX28" s="472"/>
      <c r="AY28" s="472"/>
      <c r="AZ28" s="472"/>
      <c r="BA28" s="472"/>
      <c r="BB28" s="472"/>
      <c r="BC28" s="472"/>
      <c r="BD28" s="472"/>
      <c r="BE28" s="472"/>
      <c r="BF28" s="472"/>
      <c r="BG28" s="472"/>
      <c r="BH28" s="472"/>
      <c r="BI28" s="472"/>
      <c r="BJ28" s="472"/>
      <c r="BK28" s="472"/>
      <c r="BL28" s="472"/>
      <c r="BM28" s="472"/>
      <c r="BN28" s="472"/>
      <c r="BO28" s="472"/>
      <c r="BP28" s="472"/>
      <c r="BQ28" s="472"/>
      <c r="BR28" s="472"/>
      <c r="BS28" s="472"/>
      <c r="BT28" s="472"/>
      <c r="BU28" s="472"/>
      <c r="BV28" s="472"/>
      <c r="BW28" s="472"/>
      <c r="BX28" s="472"/>
      <c r="BY28" s="472"/>
      <c r="BZ28" s="472"/>
      <c r="CA28" s="472"/>
      <c r="CB28" s="472"/>
      <c r="CC28" s="472"/>
      <c r="CD28" s="472"/>
      <c r="CE28" s="472"/>
      <c r="CF28" s="472"/>
      <c r="CG28" s="472"/>
      <c r="CH28" s="472"/>
      <c r="CI28" s="472"/>
      <c r="CJ28" s="472"/>
      <c r="CK28" s="472"/>
      <c r="CL28" s="472"/>
      <c r="CM28" s="473"/>
    </row>
    <row r="29" spans="1:135" s="448" customFormat="1" ht="17.350000000000001" customHeight="1" x14ac:dyDescent="0.2"/>
    <row r="30" spans="1:135" ht="42.8" customHeight="1" x14ac:dyDescent="0.2"/>
    <row r="31" spans="1:135" ht="23.15" customHeight="1" x14ac:dyDescent="0.2">
      <c r="B31" s="583" t="s">
        <v>258</v>
      </c>
      <c r="T31" s="490"/>
      <c r="U31" s="490"/>
      <c r="V31" s="490"/>
      <c r="W31" s="490"/>
      <c r="X31" s="490"/>
      <c r="Y31" s="490"/>
      <c r="Z31" s="490"/>
      <c r="AA31" s="490"/>
      <c r="CL31" s="582"/>
      <c r="CM31" s="582"/>
      <c r="CN31" s="660"/>
      <c r="CO31" s="1145"/>
      <c r="CP31" s="1145"/>
    </row>
    <row r="32" spans="1:135" ht="23.15" customHeight="1" x14ac:dyDescent="0.2">
      <c r="A32" s="661"/>
      <c r="B32" s="1146" t="s">
        <v>197</v>
      </c>
      <c r="C32" s="1146"/>
      <c r="D32" s="1146"/>
      <c r="E32" s="1146"/>
      <c r="F32" s="1146"/>
      <c r="G32" s="1146"/>
      <c r="H32" s="1146"/>
      <c r="I32" s="1146"/>
      <c r="J32" s="1146"/>
      <c r="K32" s="1146"/>
      <c r="L32" s="1146"/>
      <c r="M32" s="1146"/>
      <c r="N32" s="1146"/>
      <c r="O32" s="1146"/>
      <c r="P32" s="1146"/>
      <c r="Q32" s="1146"/>
      <c r="R32" s="1146"/>
      <c r="S32" s="1146"/>
      <c r="T32" s="1146"/>
      <c r="U32" s="1146"/>
      <c r="V32" s="1146"/>
      <c r="W32" s="1146"/>
      <c r="X32" s="1146"/>
      <c r="Y32" s="1146"/>
      <c r="Z32" s="1146"/>
      <c r="AA32" s="1146"/>
      <c r="AB32" s="1146"/>
      <c r="AC32" s="1146"/>
      <c r="AD32" s="1146"/>
      <c r="AE32" s="1146"/>
      <c r="AF32" s="1146"/>
      <c r="AG32" s="1146"/>
      <c r="AH32" s="1146"/>
      <c r="AI32" s="1146"/>
      <c r="AJ32" s="1146"/>
      <c r="AK32" s="1146"/>
      <c r="AL32" s="1146"/>
      <c r="AM32" s="1146"/>
      <c r="AN32" s="1146"/>
      <c r="AO32" s="1146"/>
      <c r="AP32" s="1146"/>
      <c r="AQ32" s="1146"/>
      <c r="AR32" s="1146"/>
      <c r="AS32" s="1146"/>
      <c r="AT32" s="1146"/>
      <c r="AU32" s="1146"/>
      <c r="AV32" s="1146"/>
      <c r="AW32" s="1146"/>
      <c r="AX32" s="1146"/>
      <c r="AY32" s="1146"/>
      <c r="AZ32" s="1146"/>
      <c r="BA32" s="1146"/>
      <c r="BB32" s="1146"/>
      <c r="BC32" s="1146"/>
      <c r="BD32" s="1146"/>
      <c r="BE32" s="1146"/>
      <c r="BF32" s="1146"/>
      <c r="BG32" s="1146"/>
      <c r="BH32" s="1146"/>
      <c r="BI32" s="1146"/>
      <c r="BJ32" s="1146"/>
      <c r="BK32" s="1146"/>
      <c r="BL32" s="1146"/>
      <c r="BM32" s="1146"/>
      <c r="BN32" s="1146"/>
      <c r="BO32" s="1146"/>
      <c r="BP32" s="1146"/>
      <c r="BQ32" s="1146"/>
      <c r="BR32" s="1146"/>
      <c r="BS32" s="1146"/>
      <c r="BT32" s="1146"/>
      <c r="BU32" s="1146"/>
      <c r="BV32" s="1146"/>
      <c r="BW32" s="1146"/>
      <c r="BX32" s="1146"/>
      <c r="BY32" s="1146"/>
      <c r="BZ32" s="1146"/>
      <c r="CA32" s="1146"/>
      <c r="CB32" s="1146"/>
      <c r="CC32" s="1146"/>
      <c r="CD32" s="1146"/>
      <c r="CE32" s="1146"/>
      <c r="CF32" s="1146"/>
      <c r="CG32" s="1146"/>
      <c r="CH32" s="1146"/>
      <c r="CI32" s="1146"/>
      <c r="CJ32" s="1146"/>
      <c r="CK32" s="1146"/>
      <c r="CL32" s="1146"/>
      <c r="CM32" s="1146"/>
      <c r="CN32" s="662"/>
      <c r="CO32" s="662"/>
      <c r="CP32" s="662"/>
      <c r="CQ32" s="662"/>
      <c r="CR32" s="662"/>
      <c r="CS32" s="662"/>
      <c r="CT32" s="662"/>
      <c r="CU32" s="662"/>
      <c r="CV32" s="662"/>
      <c r="CW32" s="662"/>
      <c r="CX32" s="662"/>
      <c r="CY32" s="662"/>
      <c r="CZ32" s="662"/>
      <c r="DA32" s="662"/>
      <c r="DB32" s="662"/>
      <c r="DC32" s="662"/>
      <c r="DD32" s="662"/>
      <c r="DE32" s="662"/>
      <c r="DF32" s="662"/>
      <c r="DG32" s="662"/>
      <c r="DH32" s="662"/>
      <c r="DI32" s="662"/>
      <c r="DJ32" s="662"/>
      <c r="DK32" s="662"/>
      <c r="DL32" s="662"/>
      <c r="DM32" s="662"/>
      <c r="DN32" s="662"/>
      <c r="DO32" s="662"/>
      <c r="DP32" s="662"/>
      <c r="DQ32" s="662"/>
      <c r="DR32" s="662"/>
      <c r="DS32" s="662"/>
      <c r="DT32" s="662"/>
      <c r="DU32" s="662"/>
      <c r="DV32" s="662"/>
      <c r="DW32" s="662"/>
      <c r="DX32" s="662"/>
      <c r="DY32" s="662"/>
      <c r="DZ32" s="662"/>
      <c r="EA32" s="662"/>
      <c r="EB32" s="662"/>
      <c r="EC32" s="662"/>
      <c r="ED32" s="662"/>
      <c r="EE32" s="662"/>
    </row>
    <row r="33" spans="1:158" ht="23.15" customHeight="1" x14ac:dyDescent="0.2">
      <c r="A33" s="661"/>
      <c r="B33" s="1146" t="s">
        <v>270</v>
      </c>
      <c r="C33" s="1146"/>
      <c r="D33" s="1146"/>
      <c r="E33" s="1146"/>
      <c r="F33" s="1146"/>
      <c r="G33" s="1146"/>
      <c r="H33" s="1146"/>
      <c r="I33" s="1146"/>
      <c r="J33" s="1146"/>
      <c r="K33" s="1146"/>
      <c r="L33" s="1146"/>
      <c r="M33" s="1146"/>
      <c r="N33" s="1146"/>
      <c r="O33" s="1146"/>
      <c r="P33" s="1146"/>
      <c r="Q33" s="1146"/>
      <c r="R33" s="1146"/>
      <c r="S33" s="1146"/>
      <c r="T33" s="1146"/>
      <c r="U33" s="1146"/>
      <c r="V33" s="1146"/>
      <c r="W33" s="1146"/>
      <c r="X33" s="1146"/>
      <c r="Y33" s="1146"/>
      <c r="Z33" s="1146"/>
      <c r="AA33" s="1146"/>
      <c r="AB33" s="1146"/>
      <c r="AC33" s="1146"/>
      <c r="AD33" s="1146"/>
      <c r="AE33" s="1146"/>
      <c r="AF33" s="1146"/>
      <c r="AG33" s="1146"/>
      <c r="AH33" s="1146"/>
      <c r="AI33" s="1146"/>
      <c r="AJ33" s="1146"/>
      <c r="AK33" s="1146"/>
      <c r="AL33" s="1146"/>
      <c r="AM33" s="1146"/>
      <c r="AN33" s="1146"/>
      <c r="AO33" s="1146"/>
      <c r="AP33" s="1146"/>
      <c r="AQ33" s="1146"/>
      <c r="AR33" s="1146"/>
      <c r="AS33" s="1146"/>
      <c r="AT33" s="1146"/>
      <c r="AU33" s="1146"/>
      <c r="AV33" s="1146"/>
      <c r="AW33" s="1146"/>
      <c r="AX33" s="1146"/>
      <c r="AY33" s="1146"/>
      <c r="AZ33" s="1146"/>
      <c r="BA33" s="1146"/>
      <c r="BB33" s="1146"/>
      <c r="BC33" s="1146"/>
      <c r="BD33" s="1146"/>
      <c r="BE33" s="1146"/>
      <c r="BF33" s="1146"/>
      <c r="BG33" s="1146"/>
      <c r="BH33" s="1146"/>
      <c r="BI33" s="1146"/>
      <c r="BJ33" s="1146"/>
      <c r="BK33" s="1146"/>
      <c r="BL33" s="1146"/>
      <c r="BM33" s="1146"/>
      <c r="BN33" s="1146"/>
      <c r="BO33" s="1146"/>
      <c r="BP33" s="1146"/>
      <c r="BQ33" s="1146"/>
      <c r="BR33" s="1146"/>
      <c r="BS33" s="1146"/>
      <c r="BT33" s="1146"/>
      <c r="BU33" s="1146"/>
      <c r="BV33" s="1146"/>
      <c r="BW33" s="1146"/>
      <c r="BX33" s="1146"/>
      <c r="BY33" s="1146"/>
      <c r="BZ33" s="1146"/>
      <c r="CA33" s="1146"/>
      <c r="CB33" s="1146"/>
      <c r="CC33" s="1146"/>
      <c r="CD33" s="1146"/>
      <c r="CE33" s="1146"/>
      <c r="CF33" s="1146"/>
      <c r="CG33" s="1146"/>
      <c r="CH33" s="1146"/>
      <c r="CI33" s="1146"/>
      <c r="CJ33" s="1146"/>
      <c r="CK33" s="1146"/>
      <c r="CL33" s="1146"/>
      <c r="CM33" s="1146"/>
      <c r="CN33" s="662"/>
      <c r="CO33" s="662"/>
      <c r="CP33" s="662"/>
      <c r="CQ33" s="662"/>
      <c r="CR33" s="662"/>
      <c r="CS33" s="662"/>
      <c r="CT33" s="662"/>
      <c r="CU33" s="662"/>
      <c r="CV33" s="662"/>
      <c r="CW33" s="662"/>
      <c r="CX33" s="662"/>
      <c r="CY33" s="662"/>
      <c r="CZ33" s="662"/>
      <c r="DA33" s="662"/>
      <c r="DB33" s="662"/>
      <c r="DC33" s="662"/>
      <c r="DD33" s="662"/>
      <c r="DE33" s="662"/>
      <c r="DF33" s="662"/>
      <c r="DG33" s="662"/>
      <c r="DH33" s="662"/>
      <c r="DI33" s="662"/>
      <c r="DJ33" s="662"/>
      <c r="DK33" s="662"/>
      <c r="DL33" s="662"/>
      <c r="DM33" s="662"/>
      <c r="DN33" s="662"/>
      <c r="DO33" s="662"/>
      <c r="DP33" s="662"/>
      <c r="DQ33" s="662"/>
      <c r="DR33" s="662"/>
      <c r="DS33" s="662"/>
      <c r="DT33" s="662"/>
      <c r="DU33" s="662"/>
      <c r="DV33" s="662"/>
      <c r="DW33" s="662"/>
      <c r="DX33" s="662"/>
      <c r="DY33" s="662"/>
      <c r="DZ33" s="662"/>
      <c r="EA33" s="662"/>
      <c r="EB33" s="662"/>
      <c r="EC33" s="662"/>
      <c r="ED33" s="662"/>
      <c r="EE33" s="662"/>
    </row>
    <row r="34" spans="1:158" ht="23.15" customHeight="1" x14ac:dyDescent="0.2">
      <c r="A34" s="661"/>
      <c r="B34" s="1146" t="s">
        <v>269</v>
      </c>
      <c r="C34" s="1146"/>
      <c r="D34" s="1146"/>
      <c r="E34" s="1146"/>
      <c r="F34" s="1146"/>
      <c r="G34" s="1146"/>
      <c r="H34" s="1146"/>
      <c r="I34" s="1146"/>
      <c r="J34" s="1146"/>
      <c r="K34" s="1146"/>
      <c r="L34" s="1146"/>
      <c r="M34" s="1146"/>
      <c r="N34" s="1146"/>
      <c r="O34" s="1146"/>
      <c r="P34" s="1146"/>
      <c r="Q34" s="1146"/>
      <c r="R34" s="1146"/>
      <c r="S34" s="1146"/>
      <c r="T34" s="1146"/>
      <c r="U34" s="1146"/>
      <c r="V34" s="1146"/>
      <c r="W34" s="1146"/>
      <c r="X34" s="1146"/>
      <c r="Y34" s="1146"/>
      <c r="Z34" s="1146"/>
      <c r="AA34" s="1146"/>
      <c r="AB34" s="1146"/>
      <c r="AC34" s="1146"/>
      <c r="AD34" s="1146"/>
      <c r="AE34" s="1146"/>
      <c r="AF34" s="1146"/>
      <c r="AG34" s="1146"/>
      <c r="AH34" s="1146"/>
      <c r="AI34" s="1146"/>
      <c r="AJ34" s="1146"/>
      <c r="AK34" s="1146"/>
      <c r="AL34" s="1146"/>
      <c r="AM34" s="1146"/>
      <c r="AN34" s="1146"/>
      <c r="AO34" s="1146"/>
      <c r="AP34" s="1146"/>
      <c r="AQ34" s="1146"/>
      <c r="AR34" s="1146"/>
      <c r="AS34" s="1146"/>
      <c r="AT34" s="1146"/>
      <c r="AU34" s="1146"/>
      <c r="AV34" s="1146"/>
      <c r="AW34" s="1146"/>
      <c r="AX34" s="1146"/>
      <c r="AY34" s="1146"/>
      <c r="AZ34" s="1146"/>
      <c r="BA34" s="1146"/>
      <c r="BB34" s="1146"/>
      <c r="BC34" s="1146"/>
      <c r="BD34" s="1146"/>
      <c r="BE34" s="1146"/>
      <c r="BF34" s="1146"/>
      <c r="BG34" s="1146"/>
      <c r="BH34" s="1146"/>
      <c r="BI34" s="1146"/>
      <c r="BJ34" s="1146"/>
      <c r="BK34" s="1146"/>
      <c r="BL34" s="1146"/>
      <c r="BM34" s="1146"/>
      <c r="BN34" s="1146"/>
      <c r="BO34" s="1146"/>
      <c r="BP34" s="1146"/>
      <c r="BQ34" s="1146"/>
      <c r="BR34" s="1146"/>
      <c r="BS34" s="1146"/>
      <c r="BT34" s="1146"/>
      <c r="BU34" s="1146"/>
      <c r="BV34" s="1146"/>
      <c r="BW34" s="1146"/>
      <c r="BX34" s="1146"/>
      <c r="BY34" s="1146"/>
      <c r="BZ34" s="1146"/>
      <c r="CA34" s="1146"/>
      <c r="CB34" s="1146"/>
      <c r="CC34" s="1146"/>
      <c r="CD34" s="1146"/>
      <c r="CE34" s="1146"/>
      <c r="CF34" s="1146"/>
      <c r="CG34" s="1146"/>
      <c r="CH34" s="1146"/>
      <c r="CI34" s="1146"/>
      <c r="CJ34" s="1146"/>
      <c r="CK34" s="1146"/>
      <c r="CL34" s="1146"/>
      <c r="CM34" s="1146"/>
      <c r="CN34" s="662"/>
      <c r="CO34" s="662"/>
      <c r="CP34" s="662"/>
      <c r="CQ34" s="662"/>
      <c r="CR34" s="662"/>
      <c r="CS34" s="662"/>
      <c r="CT34" s="662"/>
      <c r="CU34" s="662"/>
      <c r="CV34" s="662"/>
      <c r="CW34" s="662"/>
      <c r="CX34" s="662"/>
      <c r="CY34" s="662"/>
      <c r="CZ34" s="662"/>
      <c r="DA34" s="662"/>
      <c r="DB34" s="662"/>
      <c r="DC34" s="662"/>
      <c r="DD34" s="662"/>
      <c r="DE34" s="662"/>
      <c r="DF34" s="662"/>
      <c r="DG34" s="662"/>
      <c r="DH34" s="662"/>
      <c r="DI34" s="662"/>
      <c r="DJ34" s="662"/>
      <c r="DK34" s="662"/>
      <c r="DL34" s="662"/>
      <c r="DM34" s="662"/>
      <c r="DN34" s="662"/>
      <c r="DO34" s="662"/>
      <c r="DP34" s="662"/>
      <c r="DQ34" s="662"/>
      <c r="DR34" s="662"/>
      <c r="DS34" s="662"/>
      <c r="DT34" s="662"/>
      <c r="DU34" s="662"/>
      <c r="DV34" s="662"/>
      <c r="DW34" s="662"/>
      <c r="DX34" s="662"/>
      <c r="DY34" s="662"/>
      <c r="DZ34" s="662"/>
      <c r="EA34" s="662"/>
      <c r="EB34" s="662"/>
      <c r="EC34" s="662"/>
      <c r="ED34" s="662"/>
      <c r="EE34" s="662"/>
    </row>
    <row r="35" spans="1:158" ht="23.15" customHeight="1" x14ac:dyDescent="0.2">
      <c r="A35" s="493"/>
      <c r="B35" s="581" t="s">
        <v>198</v>
      </c>
      <c r="AN35" s="663"/>
      <c r="AO35" s="663"/>
    </row>
    <row r="36" spans="1:158" ht="30.05" customHeight="1" x14ac:dyDescent="0.2">
      <c r="A36" s="493"/>
      <c r="B36" s="479" t="s">
        <v>125</v>
      </c>
      <c r="C36" s="480"/>
      <c r="D36" s="480"/>
      <c r="E36" s="480"/>
      <c r="F36" s="480"/>
      <c r="G36" s="480"/>
      <c r="H36" s="1147" t="s">
        <v>199</v>
      </c>
      <c r="I36" s="1148"/>
      <c r="J36" s="1148"/>
      <c r="K36" s="1148"/>
      <c r="L36" s="1148"/>
      <c r="M36" s="1148"/>
      <c r="N36" s="1148"/>
      <c r="O36" s="1148"/>
      <c r="P36" s="1148"/>
      <c r="Q36" s="1149"/>
      <c r="R36" s="479" t="s">
        <v>200</v>
      </c>
      <c r="S36" s="480"/>
      <c r="T36" s="480"/>
      <c r="U36" s="480"/>
      <c r="V36" s="480"/>
      <c r="W36" s="480"/>
      <c r="X36" s="1150" t="e">
        <f>#REF!</f>
        <v>#REF!</v>
      </c>
      <c r="Y36" s="1151"/>
      <c r="Z36" s="1151"/>
      <c r="AA36" s="1151"/>
      <c r="AB36" s="1151"/>
      <c r="AC36" s="1151"/>
      <c r="AD36" s="1151"/>
      <c r="AE36" s="1151"/>
      <c r="AF36" s="1152"/>
      <c r="AG36" s="479" t="s">
        <v>201</v>
      </c>
      <c r="AH36" s="480"/>
      <c r="AI36" s="480"/>
      <c r="AJ36" s="480"/>
      <c r="AK36" s="481"/>
      <c r="AL36" s="1150" t="e">
        <f>#REF!</f>
        <v>#REF!</v>
      </c>
      <c r="AM36" s="1151"/>
      <c r="AN36" s="1151"/>
      <c r="AO36" s="1151"/>
      <c r="AP36" s="1151"/>
      <c r="AQ36" s="1151"/>
      <c r="AR36" s="1151"/>
      <c r="AS36" s="1151"/>
      <c r="AT36" s="1151"/>
      <c r="AU36" s="1152"/>
      <c r="AV36" s="479" t="s">
        <v>202</v>
      </c>
      <c r="AW36" s="480"/>
      <c r="AX36" s="480"/>
      <c r="AY36" s="480"/>
      <c r="AZ36" s="480"/>
      <c r="BA36" s="1147" t="s">
        <v>203</v>
      </c>
      <c r="BB36" s="1148"/>
      <c r="BC36" s="1148"/>
      <c r="BD36" s="1148"/>
      <c r="BE36" s="1148"/>
      <c r="BF36" s="1148"/>
      <c r="BG36" s="1148"/>
      <c r="BH36" s="1148"/>
      <c r="BI36" s="1148"/>
      <c r="BJ36" s="1149"/>
    </row>
    <row r="37" spans="1:158" ht="30.05" customHeight="1" x14ac:dyDescent="0.2">
      <c r="A37" s="493"/>
      <c r="B37" s="479" t="s">
        <v>126</v>
      </c>
      <c r="C37" s="480"/>
      <c r="D37" s="480"/>
      <c r="E37" s="480"/>
      <c r="F37" s="480"/>
      <c r="G37" s="480"/>
      <c r="H37" s="479" t="s">
        <v>204</v>
      </c>
      <c r="I37" s="1148" t="str">
        <f>'胡蝶蘭ﾌｧｰﾑ）目標'!C1</f>
        <v>441-3147</v>
      </c>
      <c r="J37" s="1148"/>
      <c r="K37" s="1148"/>
      <c r="L37" s="1148"/>
      <c r="M37" s="1148" t="str">
        <f>'胡蝶蘭ﾌｧｰﾑ）目標'!C2</f>
        <v>豊橋市大岩町下渡22-3</v>
      </c>
      <c r="N37" s="1148"/>
      <c r="O37" s="1148"/>
      <c r="P37" s="1148"/>
      <c r="Q37" s="1148"/>
      <c r="R37" s="1148"/>
      <c r="S37" s="1148"/>
      <c r="T37" s="1148"/>
      <c r="U37" s="1148"/>
      <c r="V37" s="1148"/>
      <c r="W37" s="1148"/>
      <c r="X37" s="1148"/>
      <c r="Y37" s="1148"/>
      <c r="Z37" s="1148"/>
      <c r="AA37" s="1148"/>
      <c r="AB37" s="1148"/>
      <c r="AC37" s="1148"/>
      <c r="AD37" s="1148"/>
      <c r="AE37" s="1148"/>
      <c r="AF37" s="1149"/>
      <c r="AG37" s="479" t="s">
        <v>205</v>
      </c>
      <c r="AH37" s="480"/>
      <c r="AI37" s="480"/>
      <c r="AJ37" s="480"/>
      <c r="AK37" s="481"/>
      <c r="AL37" s="1154" t="str">
        <f>'胡蝶蘭ﾌｧｰﾑ）目標'!G2&amp;"／"&amp;'胡蝶蘭ﾌｧｰﾑ）目標'!G3</f>
        <v>0532-43-0885／090-4238-4499</v>
      </c>
      <c r="AM37" s="1151"/>
      <c r="AN37" s="1151"/>
      <c r="AO37" s="1151"/>
      <c r="AP37" s="1151"/>
      <c r="AQ37" s="1151"/>
      <c r="AR37" s="1151"/>
      <c r="AS37" s="1151"/>
      <c r="AT37" s="1151"/>
      <c r="AU37" s="1152"/>
      <c r="AV37" s="1155"/>
      <c r="AW37" s="1156"/>
      <c r="AX37" s="1156"/>
      <c r="AY37" s="1156"/>
      <c r="AZ37" s="1156"/>
      <c r="BA37" s="1156"/>
      <c r="BB37" s="1156"/>
      <c r="BC37" s="1156"/>
      <c r="BD37" s="1156"/>
      <c r="BE37" s="1156"/>
      <c r="BF37" s="1156"/>
      <c r="BG37" s="1156"/>
      <c r="BH37" s="1156"/>
      <c r="BI37" s="1156"/>
      <c r="BJ37" s="1156"/>
    </row>
    <row r="38" spans="1:158" ht="14.15" customHeight="1" x14ac:dyDescent="0.2">
      <c r="A38" s="478"/>
      <c r="B38" s="1157" t="s">
        <v>259</v>
      </c>
      <c r="C38" s="1157"/>
      <c r="D38" s="1157"/>
      <c r="E38" s="1157"/>
      <c r="F38" s="1157"/>
      <c r="G38" s="1157"/>
      <c r="H38" s="1157"/>
      <c r="I38" s="1157"/>
      <c r="J38" s="1157"/>
      <c r="K38" s="1157"/>
      <c r="L38" s="1157"/>
      <c r="M38" s="1157"/>
      <c r="N38" s="1157"/>
      <c r="O38" s="1157"/>
      <c r="P38" s="1157"/>
      <c r="Q38" s="1157"/>
      <c r="R38" s="1157"/>
      <c r="S38" s="1157"/>
      <c r="T38" s="1157"/>
      <c r="U38" s="1157"/>
      <c r="V38" s="1157"/>
      <c r="W38" s="1157"/>
      <c r="X38" s="1157"/>
      <c r="Y38" s="1157"/>
      <c r="Z38" s="1157"/>
      <c r="AA38" s="1157"/>
      <c r="AB38" s="1157"/>
      <c r="AC38" s="1157"/>
      <c r="AD38" s="1157"/>
    </row>
    <row r="39" spans="1:158" ht="14.15" customHeight="1" x14ac:dyDescent="0.2">
      <c r="A39" s="478"/>
      <c r="B39" s="664" t="s">
        <v>260</v>
      </c>
      <c r="C39" s="664"/>
      <c r="D39" s="664"/>
      <c r="E39" s="664"/>
      <c r="F39" s="664"/>
      <c r="G39" s="664"/>
      <c r="H39" s="664"/>
      <c r="I39" s="664"/>
      <c r="J39" s="664"/>
      <c r="K39" s="664"/>
      <c r="L39" s="664"/>
      <c r="M39" s="664"/>
      <c r="N39" s="664"/>
      <c r="O39" s="664"/>
      <c r="P39" s="664"/>
      <c r="Q39" s="664"/>
      <c r="R39" s="664"/>
      <c r="S39" s="664"/>
      <c r="T39" s="664"/>
      <c r="U39" s="664"/>
      <c r="V39" s="664"/>
      <c r="W39" s="664"/>
      <c r="X39" s="664"/>
      <c r="Y39" s="664"/>
      <c r="Z39" s="664"/>
      <c r="AA39" s="664"/>
      <c r="AB39" s="664"/>
      <c r="AC39" s="664"/>
      <c r="AD39" s="664"/>
      <c r="AE39" s="490"/>
      <c r="AF39" s="490"/>
      <c r="AG39" s="490"/>
      <c r="AH39" s="490"/>
      <c r="AI39" s="490"/>
      <c r="AJ39" s="490"/>
      <c r="AK39" s="490"/>
      <c r="AL39" s="490"/>
      <c r="AM39" s="490"/>
      <c r="AN39" s="490"/>
      <c r="AO39" s="490"/>
      <c r="AP39" s="490"/>
      <c r="AQ39" s="490"/>
      <c r="AR39" s="490"/>
      <c r="AS39" s="490"/>
      <c r="AT39" s="490"/>
      <c r="AU39" s="490"/>
      <c r="AV39" s="490"/>
      <c r="AX39" s="490"/>
      <c r="AY39" s="490"/>
      <c r="AZ39" s="490"/>
      <c r="BA39" s="490"/>
      <c r="BB39" s="490"/>
    </row>
    <row r="40" spans="1:158" ht="21.05" customHeight="1" x14ac:dyDescent="0.2">
      <c r="A40" s="493"/>
      <c r="B40" s="493"/>
    </row>
    <row r="41" spans="1:158" ht="23.15" customHeight="1" x14ac:dyDescent="0.2">
      <c r="A41" s="584"/>
      <c r="B41" s="581" t="s">
        <v>206</v>
      </c>
      <c r="C41" s="483"/>
      <c r="D41" s="483"/>
      <c r="E41" s="483"/>
      <c r="F41" s="483"/>
      <c r="G41" s="490"/>
      <c r="H41" s="490"/>
      <c r="I41" s="490"/>
      <c r="J41" s="490"/>
      <c r="K41" s="490"/>
      <c r="L41" s="490"/>
      <c r="M41" s="490"/>
      <c r="N41" s="483"/>
      <c r="O41" s="483"/>
      <c r="P41" s="483"/>
      <c r="Q41" s="483"/>
      <c r="R41" s="483"/>
      <c r="S41" s="483"/>
      <c r="T41" s="483"/>
      <c r="U41" s="483"/>
      <c r="V41" s="483"/>
      <c r="W41" s="483"/>
      <c r="X41" s="483"/>
      <c r="Y41" s="483"/>
      <c r="Z41" s="483"/>
      <c r="AA41" s="483"/>
      <c r="AB41" s="483"/>
      <c r="AC41" s="483"/>
      <c r="AD41" s="483"/>
      <c r="AE41" s="483"/>
      <c r="AF41" s="483"/>
      <c r="AG41" s="483"/>
      <c r="AH41" s="483"/>
      <c r="AI41" s="483"/>
      <c r="AJ41" s="483"/>
      <c r="AK41" s="483"/>
      <c r="AL41" s="483"/>
      <c r="AM41" s="483"/>
      <c r="AN41" s="483"/>
      <c r="AO41" s="483"/>
      <c r="AP41" s="483"/>
      <c r="AQ41" s="483"/>
      <c r="AR41" s="483"/>
      <c r="AS41" s="483"/>
      <c r="AT41" s="483"/>
      <c r="AU41" s="483"/>
      <c r="AV41" s="483"/>
      <c r="AW41" s="483"/>
      <c r="AX41" s="483"/>
      <c r="AY41" s="483"/>
      <c r="AZ41" s="483"/>
      <c r="BA41" s="483"/>
      <c r="BB41" s="483"/>
      <c r="BC41" s="483"/>
      <c r="BD41" s="483"/>
      <c r="BE41" s="483"/>
      <c r="BF41" s="483"/>
      <c r="BG41" s="483"/>
      <c r="BH41" s="483"/>
      <c r="BI41" s="483"/>
      <c r="BJ41" s="483"/>
      <c r="BK41" s="483"/>
      <c r="BL41" s="483"/>
      <c r="BM41" s="483"/>
      <c r="BN41" s="483"/>
      <c r="BO41" s="483"/>
      <c r="BP41" s="483"/>
      <c r="BQ41" s="483"/>
      <c r="BR41" s="483"/>
      <c r="BS41" s="483"/>
      <c r="BT41" s="483"/>
      <c r="BU41" s="483"/>
      <c r="BV41" s="483"/>
      <c r="BW41" s="483"/>
      <c r="BX41" s="483"/>
      <c r="BY41" s="483"/>
      <c r="BZ41" s="483"/>
      <c r="CA41" s="483"/>
      <c r="CB41" s="483"/>
      <c r="CC41" s="483"/>
      <c r="CD41" s="483"/>
      <c r="CE41" s="483"/>
      <c r="CF41" s="483"/>
      <c r="CG41" s="483"/>
      <c r="CH41" s="483"/>
      <c r="CI41" s="483"/>
      <c r="CJ41" s="483"/>
      <c r="CK41" s="483"/>
      <c r="CL41" s="483"/>
      <c r="CM41" s="483"/>
      <c r="CN41" s="483"/>
      <c r="CO41" s="483"/>
      <c r="CP41" s="483"/>
      <c r="CQ41" s="483"/>
      <c r="CR41" s="483"/>
      <c r="CS41" s="483"/>
      <c r="CT41" s="483"/>
      <c r="CU41" s="483"/>
      <c r="CV41" s="483"/>
      <c r="CW41" s="483"/>
      <c r="CX41" s="483"/>
      <c r="CY41" s="483"/>
      <c r="CZ41" s="483"/>
      <c r="DA41" s="483"/>
      <c r="DB41" s="483"/>
      <c r="DC41" s="483"/>
      <c r="DD41" s="483"/>
      <c r="DE41" s="483"/>
      <c r="DF41" s="483"/>
      <c r="DG41" s="483"/>
      <c r="DH41" s="483"/>
      <c r="DI41" s="483"/>
      <c r="DJ41" s="483"/>
      <c r="DK41" s="483"/>
      <c r="DL41" s="483"/>
      <c r="DM41" s="483"/>
      <c r="DN41" s="483"/>
      <c r="DO41" s="483"/>
      <c r="DP41" s="483"/>
      <c r="DQ41" s="483"/>
      <c r="DR41" s="483"/>
      <c r="DS41" s="483"/>
      <c r="DT41" s="483"/>
      <c r="DU41" s="483"/>
      <c r="DV41" s="483"/>
      <c r="DW41" s="483"/>
      <c r="DX41" s="483"/>
      <c r="DY41" s="483"/>
      <c r="DZ41" s="483"/>
      <c r="EA41" s="483"/>
      <c r="EB41" s="483"/>
      <c r="EC41" s="483"/>
      <c r="ED41" s="483"/>
      <c r="EE41" s="483"/>
      <c r="EF41" s="483"/>
      <c r="EG41" s="483"/>
      <c r="EH41" s="483"/>
      <c r="EI41" s="483"/>
      <c r="EJ41" s="483"/>
      <c r="EK41" s="483"/>
      <c r="EL41" s="483"/>
      <c r="EM41" s="483"/>
      <c r="EN41" s="483"/>
      <c r="EO41" s="483"/>
      <c r="EP41" s="483"/>
      <c r="EQ41" s="483"/>
    </row>
    <row r="42" spans="1:158" ht="15.8" customHeight="1" x14ac:dyDescent="0.2">
      <c r="A42" s="584"/>
      <c r="B42" s="484" t="s">
        <v>207</v>
      </c>
      <c r="C42" s="485"/>
      <c r="D42" s="485"/>
      <c r="E42" s="487"/>
      <c r="F42" s="484" t="s">
        <v>208</v>
      </c>
      <c r="G42" s="487"/>
      <c r="H42" s="484" t="s">
        <v>130</v>
      </c>
      <c r="I42" s="485"/>
      <c r="J42" s="487"/>
      <c r="K42" s="665" t="s">
        <v>138</v>
      </c>
      <c r="L42" s="486"/>
      <c r="M42" s="486"/>
      <c r="N42" s="486"/>
      <c r="O42" s="486"/>
      <c r="P42" s="486"/>
      <c r="Q42" s="485"/>
      <c r="R42" s="484" t="s">
        <v>127</v>
      </c>
      <c r="S42" s="485"/>
      <c r="T42" s="485"/>
      <c r="U42" s="485"/>
      <c r="V42" s="485"/>
      <c r="W42" s="485"/>
      <c r="X42" s="485"/>
      <c r="Y42" s="485"/>
      <c r="Z42" s="485"/>
      <c r="AA42" s="485"/>
      <c r="AB42" s="485"/>
      <c r="AC42" s="485"/>
      <c r="AD42" s="485"/>
      <c r="AE42" s="485"/>
      <c r="AF42" s="485"/>
      <c r="AG42" s="485"/>
      <c r="AH42" s="485"/>
      <c r="AI42" s="485"/>
      <c r="AJ42" s="485"/>
      <c r="AK42" s="485"/>
      <c r="AL42" s="485"/>
      <c r="AM42" s="485"/>
      <c r="AN42" s="484" t="s">
        <v>94</v>
      </c>
      <c r="AO42" s="485"/>
      <c r="AP42" s="485"/>
      <c r="AQ42" s="484" t="s">
        <v>132</v>
      </c>
      <c r="AR42" s="485"/>
      <c r="AS42" s="485"/>
      <c r="AT42" s="485"/>
      <c r="AU42" s="485"/>
      <c r="AV42" s="485"/>
      <c r="AW42" s="485"/>
      <c r="AX42" s="485"/>
      <c r="AY42" s="485"/>
      <c r="AZ42" s="485"/>
      <c r="BA42" s="485"/>
      <c r="BB42" s="485"/>
      <c r="BC42" s="485"/>
      <c r="BD42" s="485"/>
      <c r="BE42" s="485"/>
      <c r="BF42" s="485"/>
      <c r="BG42" s="485"/>
      <c r="BH42" s="485"/>
      <c r="BI42" s="485"/>
      <c r="BJ42" s="485"/>
      <c r="BK42" s="485"/>
      <c r="BL42" s="485"/>
      <c r="BM42" s="484" t="s">
        <v>209</v>
      </c>
      <c r="BN42" s="485"/>
      <c r="BO42" s="485"/>
      <c r="BP42" s="485"/>
      <c r="BQ42" s="485"/>
      <c r="BR42" s="485"/>
      <c r="BS42" s="485"/>
      <c r="BT42" s="485"/>
      <c r="BU42" s="485"/>
      <c r="BV42" s="487"/>
      <c r="BW42" s="484" t="s">
        <v>156</v>
      </c>
      <c r="BX42" s="485"/>
      <c r="BY42" s="485"/>
      <c r="BZ42" s="487"/>
      <c r="CA42" s="483"/>
      <c r="CB42" s="483"/>
      <c r="CC42" s="483"/>
      <c r="CD42" s="483"/>
      <c r="CE42" s="483"/>
      <c r="CF42" s="483"/>
      <c r="CG42" s="483"/>
      <c r="CH42" s="483"/>
      <c r="CI42" s="483"/>
      <c r="CJ42" s="483"/>
      <c r="CK42" s="483"/>
      <c r="CL42" s="483"/>
      <c r="CM42" s="483"/>
      <c r="CN42" s="483"/>
      <c r="CO42" s="483"/>
      <c r="CP42" s="483"/>
      <c r="CQ42" s="483"/>
      <c r="CR42" s="483"/>
      <c r="CS42" s="483"/>
      <c r="CT42" s="483"/>
      <c r="CU42" s="483"/>
      <c r="CV42" s="483"/>
      <c r="CW42" s="483"/>
      <c r="CX42" s="483"/>
      <c r="CY42" s="483"/>
      <c r="CZ42" s="483"/>
      <c r="DA42" s="483"/>
      <c r="DB42" s="483"/>
      <c r="DC42" s="483"/>
      <c r="DD42" s="483"/>
      <c r="DE42" s="483"/>
      <c r="DF42" s="483"/>
      <c r="DG42" s="483"/>
      <c r="DH42" s="483"/>
      <c r="DI42" s="483"/>
      <c r="DJ42" s="483"/>
      <c r="DK42" s="483"/>
      <c r="DL42" s="483"/>
      <c r="DM42" s="483"/>
      <c r="DN42" s="483"/>
      <c r="DO42" s="483"/>
      <c r="DP42" s="483"/>
      <c r="DQ42" s="483"/>
      <c r="DR42" s="483"/>
      <c r="DS42" s="483"/>
      <c r="DT42" s="483"/>
      <c r="DU42" s="483"/>
      <c r="DV42" s="483"/>
      <c r="DW42" s="483"/>
      <c r="DX42" s="483"/>
      <c r="DY42" s="483"/>
      <c r="DZ42" s="483"/>
      <c r="EA42" s="483"/>
      <c r="EB42" s="483"/>
      <c r="EC42" s="483"/>
      <c r="ED42" s="483"/>
      <c r="EE42" s="483"/>
      <c r="EF42" s="483"/>
      <c r="EG42" s="483"/>
      <c r="EH42" s="483"/>
      <c r="EI42" s="483"/>
      <c r="EJ42" s="483"/>
      <c r="EK42" s="483"/>
      <c r="EL42" s="483"/>
      <c r="EM42" s="483"/>
      <c r="EN42" s="483"/>
      <c r="EO42" s="483"/>
      <c r="EP42" s="483"/>
      <c r="EQ42" s="483"/>
      <c r="ER42" s="483"/>
      <c r="ES42" s="483"/>
      <c r="ET42" s="483"/>
      <c r="EU42" s="483"/>
      <c r="EV42" s="483"/>
      <c r="EW42" s="483"/>
      <c r="EX42" s="483"/>
      <c r="EY42" s="483"/>
      <c r="EZ42" s="483"/>
      <c r="FA42" s="483"/>
      <c r="FB42" s="483"/>
    </row>
    <row r="43" spans="1:158" ht="15.8" customHeight="1" x14ac:dyDescent="0.2">
      <c r="A43" s="584"/>
      <c r="B43" s="482" t="s">
        <v>210</v>
      </c>
      <c r="C43" s="483"/>
      <c r="D43" s="483"/>
      <c r="E43" s="491"/>
      <c r="F43" s="666" t="s">
        <v>211</v>
      </c>
      <c r="G43" s="491"/>
      <c r="H43" s="482"/>
      <c r="I43" s="483"/>
      <c r="J43" s="491"/>
      <c r="K43" s="666"/>
      <c r="L43" s="667"/>
      <c r="M43" s="667"/>
      <c r="N43" s="667"/>
      <c r="O43" s="667"/>
      <c r="P43" s="490"/>
      <c r="Q43" s="483"/>
      <c r="R43" s="482"/>
      <c r="S43" s="483"/>
      <c r="T43" s="483"/>
      <c r="U43" s="483"/>
      <c r="V43" s="483"/>
      <c r="W43" s="483"/>
      <c r="X43" s="483"/>
      <c r="Y43" s="483"/>
      <c r="Z43" s="483"/>
      <c r="AA43" s="483"/>
      <c r="AB43" s="483"/>
      <c r="AC43" s="483"/>
      <c r="AD43" s="483"/>
      <c r="AE43" s="483"/>
      <c r="AF43" s="483"/>
      <c r="AG43" s="483"/>
      <c r="AH43" s="483"/>
      <c r="AI43" s="483"/>
      <c r="AJ43" s="483"/>
      <c r="AK43" s="483"/>
      <c r="AL43" s="483"/>
      <c r="AM43" s="483"/>
      <c r="AN43" s="666" t="s">
        <v>212</v>
      </c>
      <c r="AO43" s="483"/>
      <c r="AP43" s="483"/>
      <c r="AQ43" s="482"/>
      <c r="AR43" s="483"/>
      <c r="AS43" s="483"/>
      <c r="AT43" s="483"/>
      <c r="AU43" s="665" t="s">
        <v>133</v>
      </c>
      <c r="AV43" s="486"/>
      <c r="AW43" s="486"/>
      <c r="AX43" s="486"/>
      <c r="AY43" s="486"/>
      <c r="AZ43" s="486"/>
      <c r="BA43" s="665" t="s">
        <v>134</v>
      </c>
      <c r="BB43" s="486"/>
      <c r="BC43" s="486"/>
      <c r="BD43" s="486"/>
      <c r="BE43" s="486"/>
      <c r="BF43" s="486"/>
      <c r="BG43" s="665" t="s">
        <v>135</v>
      </c>
      <c r="BH43" s="486"/>
      <c r="BI43" s="486"/>
      <c r="BJ43" s="486"/>
      <c r="BK43" s="486"/>
      <c r="BL43" s="486"/>
      <c r="BM43" s="668" t="s">
        <v>213</v>
      </c>
      <c r="BN43" s="669"/>
      <c r="BO43" s="669"/>
      <c r="BP43" s="669"/>
      <c r="BQ43" s="669"/>
      <c r="BR43" s="669"/>
      <c r="BS43" s="669"/>
      <c r="BT43" s="669"/>
      <c r="BU43" s="669"/>
      <c r="BV43" s="670"/>
      <c r="BW43" s="482"/>
      <c r="BX43" s="483"/>
      <c r="BY43" s="483"/>
      <c r="BZ43" s="491"/>
      <c r="CA43" s="483"/>
      <c r="CB43" s="483"/>
      <c r="CC43" s="483"/>
      <c r="CD43" s="483"/>
      <c r="CE43" s="483"/>
      <c r="CF43" s="483"/>
      <c r="CG43" s="483"/>
      <c r="CH43" s="483"/>
      <c r="CI43" s="483"/>
      <c r="CJ43" s="483"/>
      <c r="CK43" s="483"/>
      <c r="CL43" s="483"/>
      <c r="CM43" s="483"/>
      <c r="CN43" s="483"/>
      <c r="CO43" s="483"/>
      <c r="CP43" s="483"/>
      <c r="CQ43" s="483"/>
      <c r="CR43" s="483"/>
      <c r="CS43" s="483"/>
      <c r="CT43" s="483"/>
      <c r="CU43" s="483"/>
      <c r="CV43" s="483"/>
      <c r="CW43" s="483"/>
      <c r="CX43" s="483"/>
      <c r="CY43" s="483"/>
      <c r="CZ43" s="483"/>
      <c r="DA43" s="483"/>
      <c r="DB43" s="483"/>
      <c r="DC43" s="483"/>
      <c r="DD43" s="483"/>
      <c r="DE43" s="483"/>
      <c r="DF43" s="483"/>
      <c r="DG43" s="483"/>
      <c r="DH43" s="483"/>
      <c r="DI43" s="483"/>
      <c r="DJ43" s="483"/>
      <c r="DK43" s="483"/>
      <c r="DL43" s="483"/>
      <c r="DM43" s="483"/>
      <c r="DN43" s="483"/>
      <c r="DO43" s="483"/>
      <c r="DP43" s="483"/>
      <c r="DQ43" s="483"/>
      <c r="DR43" s="483"/>
      <c r="DS43" s="483"/>
      <c r="DT43" s="483"/>
      <c r="DU43" s="483"/>
      <c r="DV43" s="483"/>
      <c r="DW43" s="483"/>
      <c r="DX43" s="483"/>
      <c r="DY43" s="483"/>
      <c r="DZ43" s="483"/>
      <c r="EA43" s="483"/>
      <c r="EB43" s="483"/>
      <c r="EC43" s="483"/>
      <c r="ED43" s="483"/>
      <c r="EE43" s="483"/>
      <c r="EF43" s="483"/>
      <c r="EG43" s="483"/>
      <c r="EH43" s="483"/>
      <c r="EI43" s="483"/>
      <c r="EJ43" s="483"/>
      <c r="EK43" s="483"/>
      <c r="EL43" s="483"/>
      <c r="EM43" s="483"/>
      <c r="EN43" s="483"/>
      <c r="EO43" s="483"/>
      <c r="EP43" s="483"/>
      <c r="EQ43" s="483"/>
      <c r="ER43" s="483"/>
      <c r="ES43" s="483"/>
      <c r="ET43" s="483"/>
      <c r="EU43" s="483"/>
      <c r="EV43" s="483"/>
      <c r="EW43" s="483"/>
      <c r="EX43" s="483"/>
      <c r="EY43" s="483"/>
      <c r="EZ43" s="483"/>
      <c r="FA43" s="483"/>
      <c r="FB43" s="483"/>
    </row>
    <row r="44" spans="1:158" ht="12.75" customHeight="1" x14ac:dyDescent="0.2">
      <c r="A44" s="584"/>
      <c r="B44" s="495"/>
      <c r="C44" s="497"/>
      <c r="D44" s="497"/>
      <c r="E44" s="498"/>
      <c r="F44" s="495"/>
      <c r="G44" s="498"/>
      <c r="H44" s="495"/>
      <c r="I44" s="497"/>
      <c r="J44" s="498"/>
      <c r="K44" s="671"/>
      <c r="L44" s="672"/>
      <c r="M44" s="672"/>
      <c r="N44" s="672"/>
      <c r="O44" s="672"/>
      <c r="P44" s="672"/>
      <c r="Q44" s="497"/>
      <c r="R44" s="495"/>
      <c r="S44" s="497"/>
      <c r="T44" s="497"/>
      <c r="U44" s="497"/>
      <c r="V44" s="497"/>
      <c r="W44" s="497"/>
      <c r="X44" s="497"/>
      <c r="Y44" s="497"/>
      <c r="Z44" s="497"/>
      <c r="AA44" s="497"/>
      <c r="AB44" s="497"/>
      <c r="AC44" s="497"/>
      <c r="AD44" s="497"/>
      <c r="AE44" s="497"/>
      <c r="AF44" s="497"/>
      <c r="AG44" s="497"/>
      <c r="AH44" s="497"/>
      <c r="AI44" s="497"/>
      <c r="AJ44" s="497"/>
      <c r="AK44" s="497"/>
      <c r="AL44" s="497"/>
      <c r="AM44" s="497"/>
      <c r="AN44" s="495"/>
      <c r="AO44" s="497"/>
      <c r="AP44" s="673" t="s">
        <v>137</v>
      </c>
      <c r="AQ44" s="674"/>
      <c r="AR44" s="675"/>
      <c r="AS44" s="675"/>
      <c r="AT44" s="675"/>
      <c r="AU44" s="676" t="s">
        <v>136</v>
      </c>
      <c r="AV44" s="677"/>
      <c r="AW44" s="677"/>
      <c r="AX44" s="677"/>
      <c r="AY44" s="677"/>
      <c r="AZ44" s="678"/>
      <c r="BA44" s="676" t="s">
        <v>136</v>
      </c>
      <c r="BB44" s="677"/>
      <c r="BC44" s="677"/>
      <c r="BD44" s="677"/>
      <c r="BE44" s="677"/>
      <c r="BF44" s="678"/>
      <c r="BG44" s="676" t="s">
        <v>136</v>
      </c>
      <c r="BH44" s="679"/>
      <c r="BI44" s="679"/>
      <c r="BJ44" s="679"/>
      <c r="BK44" s="679"/>
      <c r="BL44" s="679"/>
      <c r="BM44" s="680" t="s">
        <v>214</v>
      </c>
      <c r="BN44" s="675"/>
      <c r="BO44" s="675"/>
      <c r="BP44" s="675"/>
      <c r="BQ44" s="675"/>
      <c r="BR44" s="675"/>
      <c r="BS44" s="675"/>
      <c r="BT44" s="675"/>
      <c r="BU44" s="675"/>
      <c r="BV44" s="681"/>
      <c r="BW44" s="495"/>
      <c r="BX44" s="497"/>
      <c r="BY44" s="497"/>
      <c r="BZ44" s="498"/>
      <c r="CA44" s="483"/>
      <c r="CB44" s="483"/>
      <c r="CC44" s="483"/>
      <c r="CD44" s="483"/>
      <c r="CE44" s="483"/>
      <c r="CF44" s="483"/>
      <c r="CG44" s="483"/>
      <c r="CH44" s="483"/>
      <c r="CI44" s="483"/>
      <c r="CJ44" s="483"/>
      <c r="CK44" s="483"/>
      <c r="CL44" s="483"/>
      <c r="CM44" s="483"/>
      <c r="CN44" s="483"/>
      <c r="CO44" s="483"/>
      <c r="CP44" s="483"/>
      <c r="CQ44" s="483"/>
      <c r="CR44" s="483"/>
      <c r="CS44" s="483"/>
      <c r="CT44" s="483"/>
      <c r="CU44" s="483"/>
      <c r="CV44" s="483"/>
      <c r="CW44" s="483"/>
      <c r="CX44" s="483"/>
      <c r="CY44" s="483"/>
      <c r="CZ44" s="483"/>
      <c r="DA44" s="483"/>
      <c r="DB44" s="483"/>
      <c r="DC44" s="483"/>
      <c r="DD44" s="483"/>
      <c r="DE44" s="483"/>
      <c r="DF44" s="483"/>
      <c r="DG44" s="483"/>
      <c r="DH44" s="483"/>
      <c r="DI44" s="483"/>
      <c r="DJ44" s="483"/>
      <c r="DK44" s="483"/>
      <c r="DL44" s="483"/>
      <c r="DM44" s="483"/>
      <c r="DN44" s="483"/>
      <c r="DO44" s="483"/>
      <c r="DP44" s="483"/>
      <c r="DQ44" s="483"/>
      <c r="DR44" s="483"/>
      <c r="DS44" s="483"/>
      <c r="DT44" s="483"/>
      <c r="DU44" s="483"/>
      <c r="DV44" s="483"/>
      <c r="DW44" s="483"/>
      <c r="DX44" s="483"/>
      <c r="DY44" s="483"/>
      <c r="DZ44" s="483"/>
      <c r="EA44" s="483"/>
      <c r="EB44" s="483"/>
      <c r="EC44" s="483"/>
      <c r="ED44" s="483"/>
      <c r="EE44" s="483"/>
      <c r="EF44" s="483"/>
      <c r="EG44" s="483"/>
      <c r="EH44" s="483"/>
      <c r="EI44" s="483"/>
      <c r="EJ44" s="483"/>
      <c r="EK44" s="483"/>
      <c r="EL44" s="483"/>
      <c r="EM44" s="483"/>
      <c r="EN44" s="483"/>
      <c r="EO44" s="483"/>
      <c r="EP44" s="483"/>
      <c r="EQ44" s="483"/>
      <c r="ER44" s="483"/>
      <c r="ES44" s="483"/>
      <c r="ET44" s="483"/>
      <c r="EU44" s="483"/>
      <c r="EV44" s="483"/>
      <c r="EW44" s="483"/>
      <c r="EX44" s="483"/>
      <c r="EY44" s="483"/>
      <c r="EZ44" s="483"/>
      <c r="FA44" s="483"/>
      <c r="FB44" s="483"/>
    </row>
    <row r="45" spans="1:158" ht="14.3" customHeight="1" x14ac:dyDescent="0.2">
      <c r="A45" s="584"/>
      <c r="B45" s="1158" t="s">
        <v>215</v>
      </c>
      <c r="C45" s="1159"/>
      <c r="D45" s="1159"/>
      <c r="E45" s="1159"/>
      <c r="F45" s="1155" t="e">
        <f>#REF!</f>
        <v>#REF!</v>
      </c>
      <c r="G45" s="1164"/>
      <c r="H45" s="1156" t="s">
        <v>216</v>
      </c>
      <c r="I45" s="1156"/>
      <c r="J45" s="1156"/>
      <c r="K45" s="1158" t="e">
        <f>#REF!</f>
        <v>#REF!</v>
      </c>
      <c r="L45" s="1159"/>
      <c r="M45" s="1159"/>
      <c r="N45" s="1159"/>
      <c r="O45" s="1159"/>
      <c r="P45" s="1159"/>
      <c r="Q45" s="1171"/>
      <c r="R45" s="1158" t="e">
        <f>#REF!</f>
        <v>#REF!</v>
      </c>
      <c r="S45" s="1159"/>
      <c r="T45" s="1159"/>
      <c r="U45" s="1159"/>
      <c r="V45" s="1159"/>
      <c r="W45" s="1159"/>
      <c r="X45" s="1159"/>
      <c r="Y45" s="1159"/>
      <c r="Z45" s="1159"/>
      <c r="AA45" s="1159"/>
      <c r="AB45" s="1159"/>
      <c r="AC45" s="1159"/>
      <c r="AD45" s="1159"/>
      <c r="AE45" s="1159"/>
      <c r="AF45" s="1159"/>
      <c r="AG45" s="1159"/>
      <c r="AH45" s="1159"/>
      <c r="AI45" s="1159"/>
      <c r="AJ45" s="1159"/>
      <c r="AK45" s="1159"/>
      <c r="AL45" s="1159"/>
      <c r="AM45" s="1171"/>
      <c r="AN45" s="1189" t="e">
        <f>#REF!</f>
        <v>#REF!</v>
      </c>
      <c r="AO45" s="1190"/>
      <c r="AP45" s="1195" t="s">
        <v>217</v>
      </c>
      <c r="AQ45" s="1158" t="s">
        <v>218</v>
      </c>
      <c r="AR45" s="1159"/>
      <c r="AS45" s="1159"/>
      <c r="AT45" s="1171"/>
      <c r="AU45" s="1198" t="e">
        <f>#REF!</f>
        <v>#REF!</v>
      </c>
      <c r="AV45" s="1174" t="e">
        <f>#REF!</f>
        <v>#REF!</v>
      </c>
      <c r="AW45" s="1174"/>
      <c r="AX45" s="1174"/>
      <c r="AY45" s="1174"/>
      <c r="AZ45" s="1175"/>
      <c r="BA45" s="1201" t="e">
        <f>#REF!</f>
        <v>#REF!</v>
      </c>
      <c r="BB45" s="1174" t="e">
        <f>#REF!</f>
        <v>#REF!</v>
      </c>
      <c r="BC45" s="1174"/>
      <c r="BD45" s="1174"/>
      <c r="BE45" s="1174"/>
      <c r="BF45" s="1175"/>
      <c r="BG45" s="1180"/>
      <c r="BH45" s="1183"/>
      <c r="BI45" s="1183"/>
      <c r="BJ45" s="1183"/>
      <c r="BK45" s="1183"/>
      <c r="BL45" s="1184"/>
      <c r="BM45" s="1158" t="s">
        <v>219</v>
      </c>
      <c r="BN45" s="1159"/>
      <c r="BO45" s="1159"/>
      <c r="BP45" s="1159"/>
      <c r="BQ45" s="1159"/>
      <c r="BR45" s="1159"/>
      <c r="BS45" s="1159"/>
      <c r="BT45" s="1159"/>
      <c r="BU45" s="1159"/>
      <c r="BV45" s="1171"/>
      <c r="BW45" s="1156"/>
      <c r="BX45" s="1156"/>
      <c r="BY45" s="1156"/>
      <c r="BZ45" s="1164"/>
      <c r="CA45" s="483"/>
      <c r="CB45" s="483"/>
      <c r="CC45" s="483"/>
      <c r="CD45" s="483"/>
      <c r="CE45" s="483"/>
      <c r="CF45" s="483"/>
      <c r="CG45" s="483"/>
      <c r="CH45" s="483"/>
      <c r="CI45" s="483"/>
      <c r="CJ45" s="483"/>
      <c r="CK45" s="483"/>
      <c r="CL45" s="483"/>
      <c r="CM45" s="483"/>
      <c r="CN45" s="483"/>
      <c r="CO45" s="483"/>
      <c r="CP45" s="483"/>
      <c r="CQ45" s="483"/>
      <c r="CR45" s="483"/>
      <c r="CS45" s="483"/>
      <c r="CT45" s="483"/>
      <c r="CU45" s="483"/>
      <c r="CV45" s="483"/>
      <c r="CW45" s="483"/>
      <c r="CX45" s="483"/>
      <c r="CY45" s="483"/>
      <c r="CZ45" s="483"/>
      <c r="DA45" s="483"/>
      <c r="DB45" s="483"/>
      <c r="DC45" s="483"/>
      <c r="DD45" s="483"/>
      <c r="DE45" s="483"/>
      <c r="DF45" s="483"/>
      <c r="DG45" s="483"/>
      <c r="DH45" s="483"/>
      <c r="DI45" s="483"/>
      <c r="DJ45" s="483"/>
      <c r="DK45" s="483"/>
      <c r="DL45" s="483"/>
      <c r="DM45" s="483"/>
      <c r="DN45" s="483"/>
      <c r="DO45" s="483"/>
      <c r="DP45" s="483"/>
      <c r="DQ45" s="483"/>
      <c r="DR45" s="483"/>
      <c r="DS45" s="483"/>
      <c r="DT45" s="483"/>
      <c r="DU45" s="483"/>
      <c r="DV45" s="483"/>
      <c r="DW45" s="483"/>
      <c r="DX45" s="483"/>
      <c r="DY45" s="483"/>
      <c r="DZ45" s="483"/>
      <c r="EA45" s="483"/>
      <c r="EB45" s="483"/>
      <c r="EC45" s="483"/>
      <c r="ED45" s="483"/>
      <c r="EE45" s="483"/>
      <c r="EF45" s="483"/>
      <c r="EG45" s="483"/>
      <c r="EH45" s="483"/>
      <c r="EI45" s="483"/>
      <c r="EJ45" s="483"/>
      <c r="EK45" s="483"/>
      <c r="EL45" s="483"/>
      <c r="EM45" s="483"/>
      <c r="EN45" s="483"/>
      <c r="EO45" s="483"/>
      <c r="EP45" s="483"/>
      <c r="EQ45" s="483"/>
      <c r="ER45" s="483"/>
      <c r="ES45" s="483"/>
      <c r="ET45" s="483"/>
      <c r="EU45" s="483"/>
      <c r="EV45" s="483"/>
      <c r="EW45" s="483"/>
      <c r="EX45" s="483"/>
      <c r="EY45" s="483"/>
      <c r="EZ45" s="483"/>
      <c r="FA45" s="483"/>
      <c r="FB45" s="483"/>
    </row>
    <row r="46" spans="1:158" ht="47.25" customHeight="1" x14ac:dyDescent="0.2">
      <c r="A46" s="584"/>
      <c r="B46" s="1160"/>
      <c r="C46" s="1161"/>
      <c r="D46" s="1161"/>
      <c r="E46" s="1161"/>
      <c r="F46" s="1165"/>
      <c r="G46" s="1166"/>
      <c r="H46" s="1169"/>
      <c r="I46" s="1169"/>
      <c r="J46" s="1169"/>
      <c r="K46" s="1160"/>
      <c r="L46" s="1161"/>
      <c r="M46" s="1161"/>
      <c r="N46" s="1161"/>
      <c r="O46" s="1161"/>
      <c r="P46" s="1161"/>
      <c r="Q46" s="1172"/>
      <c r="R46" s="1160"/>
      <c r="S46" s="1161"/>
      <c r="T46" s="1161"/>
      <c r="U46" s="1161"/>
      <c r="V46" s="1161"/>
      <c r="W46" s="1161"/>
      <c r="X46" s="1161"/>
      <c r="Y46" s="1161"/>
      <c r="Z46" s="1161"/>
      <c r="AA46" s="1161"/>
      <c r="AB46" s="1161"/>
      <c r="AC46" s="1161"/>
      <c r="AD46" s="1161"/>
      <c r="AE46" s="1161"/>
      <c r="AF46" s="1161"/>
      <c r="AG46" s="1161"/>
      <c r="AH46" s="1161"/>
      <c r="AI46" s="1161"/>
      <c r="AJ46" s="1161"/>
      <c r="AK46" s="1161"/>
      <c r="AL46" s="1161"/>
      <c r="AM46" s="1172"/>
      <c r="AN46" s="1191"/>
      <c r="AO46" s="1192"/>
      <c r="AP46" s="1196"/>
      <c r="AQ46" s="1160"/>
      <c r="AR46" s="1161"/>
      <c r="AS46" s="1161"/>
      <c r="AT46" s="1172"/>
      <c r="AU46" s="1199"/>
      <c r="AV46" s="1176"/>
      <c r="AW46" s="1176"/>
      <c r="AX46" s="1176"/>
      <c r="AY46" s="1176"/>
      <c r="AZ46" s="1177"/>
      <c r="BA46" s="1202"/>
      <c r="BB46" s="1176"/>
      <c r="BC46" s="1176"/>
      <c r="BD46" s="1176"/>
      <c r="BE46" s="1176"/>
      <c r="BF46" s="1177"/>
      <c r="BG46" s="1181"/>
      <c r="BH46" s="1185"/>
      <c r="BI46" s="1185"/>
      <c r="BJ46" s="1185"/>
      <c r="BK46" s="1185"/>
      <c r="BL46" s="1186"/>
      <c r="BM46" s="1160"/>
      <c r="BN46" s="1161"/>
      <c r="BO46" s="1161"/>
      <c r="BP46" s="1161"/>
      <c r="BQ46" s="1161"/>
      <c r="BR46" s="1161"/>
      <c r="BS46" s="1161"/>
      <c r="BT46" s="1161"/>
      <c r="BU46" s="1161"/>
      <c r="BV46" s="1172"/>
      <c r="BW46" s="1169"/>
      <c r="BX46" s="1169"/>
      <c r="BY46" s="1169"/>
      <c r="BZ46" s="1166"/>
      <c r="CA46" s="483"/>
      <c r="CB46" s="483"/>
      <c r="CC46" s="483"/>
      <c r="CD46" s="483"/>
      <c r="CE46" s="483"/>
      <c r="CF46" s="483"/>
      <c r="CG46" s="483"/>
      <c r="CH46" s="483"/>
      <c r="CI46" s="483"/>
      <c r="CJ46" s="483"/>
      <c r="CK46" s="483"/>
      <c r="CL46" s="483"/>
      <c r="CM46" s="483"/>
      <c r="CN46" s="483"/>
      <c r="CO46" s="483"/>
      <c r="CP46" s="483"/>
      <c r="CQ46" s="483"/>
      <c r="CR46" s="483"/>
      <c r="CS46" s="483"/>
      <c r="CT46" s="483"/>
      <c r="CU46" s="483"/>
      <c r="CV46" s="483"/>
      <c r="CW46" s="483"/>
      <c r="CX46" s="483"/>
      <c r="CY46" s="483"/>
      <c r="CZ46" s="483"/>
      <c r="DA46" s="483"/>
      <c r="DB46" s="483"/>
      <c r="DC46" s="483"/>
      <c r="DD46" s="483"/>
      <c r="DE46" s="483"/>
      <c r="DF46" s="483"/>
      <c r="DG46" s="483"/>
      <c r="DH46" s="483"/>
      <c r="DI46" s="483"/>
      <c r="DJ46" s="483"/>
      <c r="DK46" s="483"/>
      <c r="DL46" s="483"/>
      <c r="DM46" s="483"/>
      <c r="DN46" s="483"/>
      <c r="DO46" s="483"/>
      <c r="DP46" s="483"/>
      <c r="DQ46" s="483"/>
      <c r="DR46" s="483"/>
      <c r="DS46" s="483"/>
      <c r="DT46" s="483"/>
      <c r="DU46" s="483"/>
      <c r="DV46" s="483"/>
      <c r="DW46" s="483"/>
      <c r="DX46" s="483"/>
      <c r="DY46" s="483"/>
      <c r="DZ46" s="483"/>
      <c r="EA46" s="483"/>
      <c r="EB46" s="483"/>
      <c r="EC46" s="483"/>
      <c r="ED46" s="483"/>
      <c r="EE46" s="483"/>
      <c r="EF46" s="483"/>
      <c r="EG46" s="483"/>
      <c r="EH46" s="483"/>
      <c r="EI46" s="483"/>
      <c r="EJ46" s="483"/>
      <c r="EK46" s="483"/>
      <c r="EL46" s="483"/>
      <c r="EM46" s="483"/>
      <c r="EN46" s="483"/>
      <c r="EO46" s="483"/>
      <c r="EP46" s="483"/>
      <c r="EQ46" s="483"/>
      <c r="ER46" s="483"/>
      <c r="ES46" s="483"/>
      <c r="ET46" s="483"/>
      <c r="EU46" s="483"/>
      <c r="EV46" s="483"/>
      <c r="EW46" s="483"/>
      <c r="EX46" s="483"/>
      <c r="EY46" s="483"/>
      <c r="EZ46" s="483"/>
      <c r="FA46" s="483"/>
      <c r="FB46" s="483"/>
    </row>
    <row r="47" spans="1:158" ht="14.95" customHeight="1" x14ac:dyDescent="0.2">
      <c r="A47" s="584"/>
      <c r="B47" s="1160"/>
      <c r="C47" s="1161"/>
      <c r="D47" s="1161"/>
      <c r="E47" s="1161"/>
      <c r="F47" s="1165"/>
      <c r="G47" s="1166"/>
      <c r="H47" s="1169"/>
      <c r="I47" s="1169"/>
      <c r="J47" s="1169"/>
      <c r="K47" s="1160"/>
      <c r="L47" s="1161"/>
      <c r="M47" s="1161"/>
      <c r="N47" s="1161"/>
      <c r="O47" s="1161"/>
      <c r="P47" s="1161"/>
      <c r="Q47" s="1172"/>
      <c r="R47" s="1160"/>
      <c r="S47" s="1161"/>
      <c r="T47" s="1161"/>
      <c r="U47" s="1161"/>
      <c r="V47" s="1161"/>
      <c r="W47" s="1161"/>
      <c r="X47" s="1161"/>
      <c r="Y47" s="1161"/>
      <c r="Z47" s="1161"/>
      <c r="AA47" s="1161"/>
      <c r="AB47" s="1161"/>
      <c r="AC47" s="1161"/>
      <c r="AD47" s="1161"/>
      <c r="AE47" s="1161"/>
      <c r="AF47" s="1161"/>
      <c r="AG47" s="1161"/>
      <c r="AH47" s="1161"/>
      <c r="AI47" s="1161"/>
      <c r="AJ47" s="1161"/>
      <c r="AK47" s="1161"/>
      <c r="AL47" s="1161"/>
      <c r="AM47" s="1172"/>
      <c r="AN47" s="1191"/>
      <c r="AO47" s="1192"/>
      <c r="AP47" s="1196"/>
      <c r="AQ47" s="1160"/>
      <c r="AR47" s="1161"/>
      <c r="AS47" s="1161"/>
      <c r="AT47" s="1172"/>
      <c r="AU47" s="1199"/>
      <c r="AV47" s="1176"/>
      <c r="AW47" s="1176"/>
      <c r="AX47" s="1176"/>
      <c r="AY47" s="1176"/>
      <c r="AZ47" s="1177"/>
      <c r="BA47" s="1202"/>
      <c r="BB47" s="1176"/>
      <c r="BC47" s="1176"/>
      <c r="BD47" s="1176"/>
      <c r="BE47" s="1176"/>
      <c r="BF47" s="1177"/>
      <c r="BG47" s="1181"/>
      <c r="BH47" s="1185"/>
      <c r="BI47" s="1185"/>
      <c r="BJ47" s="1185"/>
      <c r="BK47" s="1185"/>
      <c r="BL47" s="1186"/>
      <c r="BM47" s="1160"/>
      <c r="BN47" s="1161"/>
      <c r="BO47" s="1161"/>
      <c r="BP47" s="1161"/>
      <c r="BQ47" s="1161"/>
      <c r="BR47" s="1161"/>
      <c r="BS47" s="1161"/>
      <c r="BT47" s="1161"/>
      <c r="BU47" s="1161"/>
      <c r="BV47" s="1172"/>
      <c r="BW47" s="1169"/>
      <c r="BX47" s="1169"/>
      <c r="BY47" s="1169"/>
      <c r="BZ47" s="1166"/>
      <c r="CA47" s="483"/>
      <c r="CB47" s="483"/>
      <c r="CC47" s="483"/>
      <c r="CD47" s="483"/>
      <c r="CE47" s="483"/>
      <c r="CF47" s="483"/>
      <c r="CG47" s="483"/>
      <c r="CH47" s="483"/>
      <c r="CI47" s="483"/>
      <c r="CJ47" s="483"/>
      <c r="CK47" s="483"/>
      <c r="CL47" s="483"/>
      <c r="CM47" s="483"/>
      <c r="CN47" s="483"/>
      <c r="CO47" s="483"/>
      <c r="CP47" s="483"/>
      <c r="CQ47" s="483"/>
      <c r="CR47" s="483"/>
      <c r="CS47" s="483"/>
      <c r="CT47" s="483"/>
      <c r="CU47" s="483"/>
      <c r="CV47" s="483"/>
      <c r="CW47" s="483"/>
      <c r="CX47" s="483"/>
      <c r="CY47" s="483"/>
      <c r="CZ47" s="483"/>
      <c r="DA47" s="483"/>
      <c r="DB47" s="483"/>
      <c r="DC47" s="483"/>
      <c r="DD47" s="483"/>
      <c r="DE47" s="483"/>
      <c r="DF47" s="483"/>
      <c r="DG47" s="483"/>
      <c r="DH47" s="483"/>
      <c r="DI47" s="483"/>
      <c r="DJ47" s="483"/>
      <c r="DK47" s="483"/>
      <c r="DL47" s="483"/>
      <c r="DM47" s="483"/>
      <c r="DN47" s="483"/>
      <c r="DO47" s="483"/>
      <c r="DP47" s="483"/>
      <c r="DQ47" s="483"/>
      <c r="DR47" s="483"/>
      <c r="DS47" s="483"/>
      <c r="DT47" s="483"/>
      <c r="DU47" s="483"/>
      <c r="DV47" s="483"/>
      <c r="DW47" s="483"/>
      <c r="DX47" s="483"/>
      <c r="DY47" s="483"/>
      <c r="DZ47" s="483"/>
      <c r="EA47" s="483"/>
      <c r="EB47" s="483"/>
      <c r="EC47" s="483"/>
      <c r="ED47" s="483"/>
      <c r="EE47" s="483"/>
      <c r="EF47" s="483"/>
      <c r="EG47" s="483"/>
      <c r="EH47" s="483"/>
      <c r="EI47" s="483"/>
      <c r="EJ47" s="483"/>
      <c r="EK47" s="483"/>
      <c r="EL47" s="483"/>
      <c r="EM47" s="483"/>
      <c r="EN47" s="483"/>
      <c r="EO47" s="483"/>
      <c r="EP47" s="483"/>
      <c r="EQ47" s="483"/>
      <c r="ER47" s="483"/>
      <c r="ES47" s="483"/>
      <c r="ET47" s="483"/>
      <c r="EU47" s="483"/>
      <c r="EV47" s="483"/>
      <c r="EW47" s="483"/>
      <c r="EX47" s="483"/>
      <c r="EY47" s="483"/>
      <c r="EZ47" s="483"/>
      <c r="FA47" s="483"/>
      <c r="FB47" s="483"/>
    </row>
    <row r="48" spans="1:158" ht="32.950000000000003" customHeight="1" x14ac:dyDescent="0.2">
      <c r="A48" s="584"/>
      <c r="B48" s="1162"/>
      <c r="C48" s="1163"/>
      <c r="D48" s="1163"/>
      <c r="E48" s="1163"/>
      <c r="F48" s="1167"/>
      <c r="G48" s="1168"/>
      <c r="H48" s="1170"/>
      <c r="I48" s="1170"/>
      <c r="J48" s="1170"/>
      <c r="K48" s="1162"/>
      <c r="L48" s="1163"/>
      <c r="M48" s="1163"/>
      <c r="N48" s="1163"/>
      <c r="O48" s="1163"/>
      <c r="P48" s="1163"/>
      <c r="Q48" s="1173"/>
      <c r="R48" s="1162"/>
      <c r="S48" s="1163"/>
      <c r="T48" s="1163"/>
      <c r="U48" s="1163"/>
      <c r="V48" s="1163"/>
      <c r="W48" s="1163"/>
      <c r="X48" s="1163"/>
      <c r="Y48" s="1163"/>
      <c r="Z48" s="1163"/>
      <c r="AA48" s="1163"/>
      <c r="AB48" s="1163"/>
      <c r="AC48" s="1163"/>
      <c r="AD48" s="1163"/>
      <c r="AE48" s="1163"/>
      <c r="AF48" s="1163"/>
      <c r="AG48" s="1163"/>
      <c r="AH48" s="1163"/>
      <c r="AI48" s="1163"/>
      <c r="AJ48" s="1163"/>
      <c r="AK48" s="1163"/>
      <c r="AL48" s="1163"/>
      <c r="AM48" s="1173"/>
      <c r="AN48" s="1193"/>
      <c r="AO48" s="1194"/>
      <c r="AP48" s="1197"/>
      <c r="AQ48" s="1162"/>
      <c r="AR48" s="1163"/>
      <c r="AS48" s="1163"/>
      <c r="AT48" s="1173"/>
      <c r="AU48" s="1200"/>
      <c r="AV48" s="1178"/>
      <c r="AW48" s="1178"/>
      <c r="AX48" s="1178"/>
      <c r="AY48" s="1178"/>
      <c r="AZ48" s="1179"/>
      <c r="BA48" s="1203"/>
      <c r="BB48" s="1178"/>
      <c r="BC48" s="1178"/>
      <c r="BD48" s="1178"/>
      <c r="BE48" s="1178"/>
      <c r="BF48" s="1179"/>
      <c r="BG48" s="1182"/>
      <c r="BH48" s="1187"/>
      <c r="BI48" s="1187"/>
      <c r="BJ48" s="1187"/>
      <c r="BK48" s="1187"/>
      <c r="BL48" s="1188"/>
      <c r="BM48" s="1162"/>
      <c r="BN48" s="1163"/>
      <c r="BO48" s="1163"/>
      <c r="BP48" s="1163"/>
      <c r="BQ48" s="1163"/>
      <c r="BR48" s="1163"/>
      <c r="BS48" s="1163"/>
      <c r="BT48" s="1163"/>
      <c r="BU48" s="1163"/>
      <c r="BV48" s="1173"/>
      <c r="BW48" s="1170"/>
      <c r="BX48" s="1170"/>
      <c r="BY48" s="1170"/>
      <c r="BZ48" s="1168"/>
      <c r="CA48" s="483"/>
      <c r="CB48" s="483"/>
      <c r="CC48" s="483"/>
      <c r="CD48" s="483"/>
      <c r="CE48" s="483"/>
      <c r="CF48" s="483"/>
      <c r="CG48" s="483"/>
      <c r="CH48" s="483"/>
      <c r="CI48" s="483"/>
      <c r="CJ48" s="483"/>
      <c r="CK48" s="483"/>
      <c r="CL48" s="483"/>
      <c r="CM48" s="483"/>
      <c r="CN48" s="483"/>
      <c r="CO48" s="483"/>
      <c r="CP48" s="483"/>
      <c r="CQ48" s="483"/>
      <c r="CR48" s="483"/>
      <c r="CS48" s="483"/>
      <c r="CT48" s="483"/>
      <c r="CU48" s="483"/>
      <c r="CV48" s="483"/>
      <c r="CW48" s="483"/>
      <c r="CX48" s="483"/>
      <c r="CY48" s="483"/>
      <c r="CZ48" s="483"/>
      <c r="DA48" s="483"/>
      <c r="DB48" s="483"/>
      <c r="DC48" s="483"/>
      <c r="DD48" s="483"/>
      <c r="DE48" s="483"/>
      <c r="DF48" s="483"/>
      <c r="DG48" s="483"/>
      <c r="DH48" s="483"/>
      <c r="DI48" s="483"/>
      <c r="DJ48" s="483"/>
      <c r="DK48" s="483"/>
      <c r="DL48" s="483"/>
      <c r="DM48" s="483"/>
      <c r="DN48" s="483"/>
      <c r="DO48" s="483"/>
      <c r="DP48" s="483"/>
      <c r="DQ48" s="483"/>
      <c r="DR48" s="483"/>
      <c r="DS48" s="483"/>
      <c r="DT48" s="483"/>
      <c r="DU48" s="483"/>
      <c r="DV48" s="483"/>
      <c r="DW48" s="483"/>
      <c r="DX48" s="483"/>
      <c r="DY48" s="483"/>
      <c r="DZ48" s="483"/>
      <c r="EA48" s="483"/>
      <c r="EB48" s="483"/>
      <c r="EC48" s="483"/>
      <c r="ED48" s="483"/>
      <c r="EE48" s="483"/>
      <c r="EF48" s="483"/>
      <c r="EG48" s="483"/>
      <c r="EH48" s="483"/>
      <c r="EI48" s="483"/>
      <c r="EJ48" s="483"/>
      <c r="EK48" s="483"/>
      <c r="EL48" s="483"/>
      <c r="EM48" s="483"/>
      <c r="EN48" s="483"/>
      <c r="EO48" s="483"/>
      <c r="EP48" s="483"/>
      <c r="EQ48" s="483"/>
      <c r="ER48" s="483"/>
      <c r="ES48" s="483"/>
      <c r="ET48" s="483"/>
      <c r="EU48" s="483"/>
      <c r="EV48" s="483"/>
      <c r="EW48" s="483"/>
      <c r="EX48" s="483"/>
      <c r="EY48" s="483"/>
      <c r="EZ48" s="483"/>
      <c r="FA48" s="483"/>
      <c r="FB48" s="483"/>
    </row>
    <row r="49" spans="1:78" s="683" customFormat="1" ht="14.15" customHeight="1" x14ac:dyDescent="0.2">
      <c r="A49" s="682"/>
      <c r="B49" s="669" t="s">
        <v>220</v>
      </c>
      <c r="D49" s="669"/>
      <c r="E49" s="669"/>
      <c r="F49" s="669"/>
      <c r="G49" s="669"/>
      <c r="H49" s="669"/>
      <c r="I49" s="669"/>
      <c r="J49" s="664"/>
      <c r="K49" s="664"/>
      <c r="L49" s="669"/>
      <c r="M49" s="669"/>
      <c r="N49" s="669"/>
      <c r="O49" s="669"/>
      <c r="P49" s="669"/>
      <c r="Q49" s="669"/>
      <c r="R49" s="669"/>
      <c r="S49" s="669"/>
      <c r="T49" s="669"/>
      <c r="U49" s="669"/>
      <c r="V49" s="669"/>
      <c r="W49" s="669"/>
      <c r="X49" s="669"/>
      <c r="Y49" s="669"/>
      <c r="Z49" s="669"/>
      <c r="AA49" s="669"/>
      <c r="AB49" s="664"/>
      <c r="AC49" s="664"/>
      <c r="AD49" s="664"/>
      <c r="AE49" s="664"/>
      <c r="AF49" s="664"/>
      <c r="AG49" s="664"/>
      <c r="AH49" s="664"/>
      <c r="AI49" s="669"/>
      <c r="AJ49" s="669"/>
      <c r="AK49" s="669"/>
      <c r="AL49" s="669"/>
      <c r="AM49" s="669"/>
      <c r="AN49" s="669"/>
      <c r="AO49" s="669"/>
      <c r="AP49" s="669"/>
      <c r="AQ49" s="669"/>
      <c r="AR49" s="669"/>
      <c r="AS49" s="669"/>
      <c r="AT49" s="669"/>
      <c r="AU49" s="669"/>
      <c r="AV49" s="669"/>
      <c r="AW49" s="669"/>
      <c r="AX49" s="669"/>
      <c r="AY49" s="669"/>
      <c r="AZ49" s="669"/>
      <c r="BA49" s="669"/>
      <c r="BB49" s="669"/>
      <c r="BC49" s="669"/>
      <c r="BD49" s="669"/>
      <c r="BE49" s="669"/>
      <c r="BF49" s="669"/>
      <c r="BG49" s="669"/>
      <c r="BH49" s="669"/>
      <c r="BI49" s="669"/>
      <c r="BJ49" s="669"/>
      <c r="BK49" s="669"/>
      <c r="BL49" s="669"/>
      <c r="BV49" s="669"/>
    </row>
    <row r="50" spans="1:78" s="683" customFormat="1" ht="14.15" customHeight="1" x14ac:dyDescent="0.2">
      <c r="A50" s="682"/>
      <c r="B50" s="669" t="s">
        <v>221</v>
      </c>
      <c r="D50" s="669"/>
      <c r="E50" s="669"/>
      <c r="F50" s="669"/>
      <c r="G50" s="669"/>
      <c r="H50" s="669"/>
      <c r="I50" s="669"/>
      <c r="J50" s="664"/>
      <c r="K50" s="664"/>
      <c r="L50" s="669"/>
      <c r="M50" s="669"/>
      <c r="N50" s="669"/>
      <c r="O50" s="669"/>
      <c r="P50" s="669"/>
      <c r="Q50" s="669"/>
      <c r="R50" s="669"/>
      <c r="S50" s="669"/>
      <c r="T50" s="669"/>
      <c r="U50" s="669"/>
      <c r="V50" s="669"/>
      <c r="W50" s="669"/>
      <c r="X50" s="669"/>
      <c r="Y50" s="669"/>
      <c r="Z50" s="669"/>
      <c r="AA50" s="669"/>
      <c r="AB50" s="664"/>
      <c r="AC50" s="664"/>
      <c r="AD50" s="664"/>
      <c r="AE50" s="664"/>
      <c r="AF50" s="664"/>
      <c r="AG50" s="664"/>
      <c r="AH50" s="664"/>
      <c r="AI50" s="669"/>
      <c r="AJ50" s="669"/>
      <c r="AK50" s="669"/>
      <c r="AL50" s="669"/>
      <c r="AM50" s="669"/>
      <c r="AN50" s="669"/>
      <c r="AO50" s="669"/>
      <c r="AP50" s="669"/>
      <c r="AQ50" s="669"/>
      <c r="AR50" s="669"/>
      <c r="AS50" s="669"/>
      <c r="AT50" s="669"/>
      <c r="AU50" s="669"/>
      <c r="AV50" s="669"/>
      <c r="AW50" s="669"/>
      <c r="AX50" s="669"/>
      <c r="AY50" s="669"/>
      <c r="AZ50" s="669"/>
      <c r="BA50" s="669"/>
      <c r="BB50" s="669"/>
      <c r="BC50" s="669"/>
      <c r="BD50" s="669"/>
      <c r="BE50" s="669"/>
      <c r="BF50" s="669"/>
      <c r="BG50" s="669"/>
      <c r="BH50" s="669"/>
      <c r="BI50" s="669"/>
      <c r="BJ50" s="669"/>
      <c r="BK50" s="669"/>
      <c r="BL50" s="669"/>
      <c r="BV50" s="669"/>
    </row>
    <row r="51" spans="1:78" s="683" customFormat="1" ht="14.15" customHeight="1" x14ac:dyDescent="0.2">
      <c r="A51" s="682"/>
      <c r="B51" s="669" t="s">
        <v>261</v>
      </c>
      <c r="D51" s="669"/>
      <c r="E51" s="669"/>
      <c r="F51" s="669"/>
      <c r="G51" s="669"/>
      <c r="H51" s="669"/>
      <c r="I51" s="669"/>
      <c r="J51" s="664"/>
      <c r="K51" s="664"/>
      <c r="L51" s="669"/>
      <c r="M51" s="669"/>
      <c r="N51" s="669"/>
      <c r="O51" s="669"/>
      <c r="P51" s="669"/>
      <c r="Q51" s="669"/>
      <c r="R51" s="669"/>
      <c r="S51" s="669"/>
      <c r="T51" s="669"/>
      <c r="U51" s="669"/>
      <c r="V51" s="669"/>
      <c r="W51" s="669"/>
      <c r="X51" s="669"/>
      <c r="Y51" s="669"/>
      <c r="Z51" s="669"/>
      <c r="AA51" s="669"/>
      <c r="AB51" s="664"/>
      <c r="AC51" s="664"/>
      <c r="AD51" s="664"/>
      <c r="AE51" s="664"/>
      <c r="AF51" s="664"/>
      <c r="AG51" s="664"/>
      <c r="AH51" s="664"/>
      <c r="AI51" s="669"/>
      <c r="AJ51" s="669"/>
      <c r="AK51" s="669"/>
      <c r="AL51" s="669"/>
      <c r="AM51" s="669"/>
      <c r="AN51" s="669"/>
      <c r="AO51" s="669"/>
      <c r="AP51" s="669"/>
      <c r="AQ51" s="669"/>
      <c r="AR51" s="669"/>
      <c r="AS51" s="669"/>
      <c r="AT51" s="669"/>
      <c r="AU51" s="669"/>
      <c r="AV51" s="669"/>
      <c r="AW51" s="669"/>
      <c r="AX51" s="669"/>
      <c r="AY51" s="669"/>
      <c r="AZ51" s="669"/>
      <c r="BA51" s="669"/>
      <c r="BB51" s="669"/>
      <c r="BC51" s="669"/>
      <c r="BD51" s="669"/>
      <c r="BE51" s="669"/>
      <c r="BF51" s="669"/>
      <c r="BG51" s="669"/>
      <c r="BH51" s="669"/>
      <c r="BI51" s="669"/>
      <c r="BJ51" s="669"/>
      <c r="BK51" s="669"/>
      <c r="BL51" s="669"/>
      <c r="BM51" s="669"/>
      <c r="BN51" s="669"/>
      <c r="BO51" s="669"/>
      <c r="BP51" s="669"/>
      <c r="BQ51" s="669"/>
      <c r="BR51" s="669"/>
      <c r="BS51" s="669"/>
      <c r="BT51" s="669"/>
      <c r="BU51" s="669"/>
      <c r="BV51" s="669"/>
    </row>
    <row r="52" spans="1:78" s="683" customFormat="1" ht="14.15" customHeight="1" x14ac:dyDescent="0.2">
      <c r="A52" s="682"/>
      <c r="B52" s="500" t="s">
        <v>262</v>
      </c>
      <c r="D52" s="669"/>
      <c r="E52" s="669"/>
      <c r="F52" s="669"/>
      <c r="G52" s="669"/>
      <c r="H52" s="669"/>
      <c r="I52" s="669"/>
      <c r="J52" s="664"/>
      <c r="K52" s="664"/>
      <c r="L52" s="669"/>
      <c r="M52" s="669"/>
      <c r="N52" s="669"/>
      <c r="O52" s="669"/>
      <c r="P52" s="669"/>
      <c r="Q52" s="669"/>
      <c r="R52" s="669"/>
      <c r="S52" s="669"/>
      <c r="T52" s="669"/>
      <c r="U52" s="669"/>
      <c r="V52" s="669"/>
      <c r="W52" s="669"/>
      <c r="X52" s="669"/>
      <c r="Y52" s="669"/>
      <c r="Z52" s="669"/>
      <c r="AA52" s="669"/>
      <c r="AB52" s="664"/>
      <c r="AC52" s="664"/>
      <c r="AD52" s="664"/>
      <c r="AE52" s="664"/>
      <c r="AF52" s="664"/>
      <c r="AG52" s="664"/>
      <c r="AH52" s="664"/>
      <c r="AI52" s="669"/>
      <c r="AJ52" s="669"/>
      <c r="AK52" s="669"/>
      <c r="AL52" s="669"/>
      <c r="AM52" s="669"/>
      <c r="AN52" s="669"/>
      <c r="AO52" s="669"/>
      <c r="AP52" s="669"/>
      <c r="AQ52" s="669"/>
      <c r="AR52" s="669"/>
      <c r="AS52" s="669"/>
      <c r="AT52" s="669"/>
      <c r="AU52" s="669"/>
      <c r="AV52" s="669"/>
      <c r="AW52" s="669"/>
      <c r="AX52" s="669"/>
      <c r="AY52" s="669"/>
      <c r="AZ52" s="669"/>
      <c r="BA52" s="669"/>
      <c r="BB52" s="669"/>
      <c r="BC52" s="669"/>
      <c r="BD52" s="669"/>
      <c r="BE52" s="669"/>
      <c r="BF52" s="669"/>
      <c r="BG52" s="669"/>
      <c r="BH52" s="669"/>
      <c r="BI52" s="669"/>
      <c r="BJ52" s="669"/>
      <c r="BK52" s="669"/>
      <c r="BL52" s="669"/>
      <c r="BM52" s="669"/>
      <c r="BN52" s="669"/>
      <c r="BO52" s="669"/>
      <c r="BP52" s="669"/>
      <c r="BQ52" s="669"/>
      <c r="BR52" s="669"/>
      <c r="BS52" s="669"/>
      <c r="BT52" s="669"/>
      <c r="BU52" s="669"/>
      <c r="BV52" s="669"/>
    </row>
    <row r="53" spans="1:78" ht="23.3" customHeight="1" x14ac:dyDescent="0.2">
      <c r="A53" s="478"/>
      <c r="B53" s="488"/>
      <c r="D53" s="483"/>
      <c r="E53" s="483"/>
      <c r="F53" s="483"/>
      <c r="G53" s="483"/>
      <c r="H53" s="483"/>
      <c r="I53" s="483"/>
      <c r="J53" s="490"/>
      <c r="K53" s="490"/>
      <c r="L53" s="483"/>
      <c r="M53" s="483"/>
      <c r="N53" s="483"/>
      <c r="O53" s="483"/>
      <c r="P53" s="483"/>
      <c r="Q53" s="483"/>
      <c r="R53" s="483"/>
      <c r="S53" s="483"/>
      <c r="T53" s="483"/>
      <c r="U53" s="483"/>
      <c r="V53" s="483"/>
      <c r="W53" s="483"/>
      <c r="X53" s="483"/>
      <c r="Y53" s="483"/>
      <c r="Z53" s="483"/>
      <c r="AA53" s="483"/>
      <c r="AB53" s="490"/>
      <c r="AC53" s="490"/>
      <c r="AD53" s="490"/>
      <c r="AE53" s="490"/>
      <c r="AF53" s="490"/>
      <c r="AG53" s="490"/>
      <c r="AH53" s="490"/>
      <c r="AI53" s="483"/>
      <c r="AJ53" s="483"/>
      <c r="AK53" s="483"/>
      <c r="AL53" s="483"/>
      <c r="AM53" s="483"/>
      <c r="AN53" s="483"/>
      <c r="AO53" s="483"/>
      <c r="AP53" s="483"/>
      <c r="AQ53" s="483"/>
      <c r="AR53" s="483"/>
      <c r="AS53" s="483"/>
      <c r="AT53" s="483"/>
      <c r="AU53" s="483"/>
      <c r="AV53" s="483"/>
      <c r="AW53" s="483"/>
      <c r="AX53" s="483"/>
      <c r="AY53" s="483"/>
      <c r="AZ53" s="483"/>
      <c r="BA53" s="483"/>
      <c r="BB53" s="483"/>
      <c r="BC53" s="483"/>
      <c r="BD53" s="483"/>
      <c r="BE53" s="483"/>
      <c r="BF53" s="483"/>
      <c r="BG53" s="483"/>
      <c r="BH53" s="483"/>
      <c r="BI53" s="483"/>
      <c r="BJ53" s="483"/>
      <c r="BK53" s="483"/>
      <c r="BL53" s="483"/>
      <c r="BM53" s="483"/>
      <c r="BN53" s="483"/>
      <c r="BO53" s="483"/>
      <c r="BP53" s="483"/>
      <c r="BQ53" s="483"/>
      <c r="BR53" s="483"/>
      <c r="BS53" s="483"/>
      <c r="BT53" s="483"/>
      <c r="BU53" s="483"/>
      <c r="BV53" s="483"/>
    </row>
    <row r="54" spans="1:78" ht="23.15" customHeight="1" x14ac:dyDescent="0.2">
      <c r="A54" s="478"/>
      <c r="B54" s="581" t="s">
        <v>222</v>
      </c>
      <c r="F54" s="582"/>
      <c r="G54" s="582"/>
      <c r="H54" s="582"/>
      <c r="I54" s="582"/>
      <c r="J54" s="582"/>
      <c r="K54" s="582"/>
      <c r="L54" s="582"/>
    </row>
    <row r="55" spans="1:78" s="489" customFormat="1" ht="20.100000000000001" customHeight="1" x14ac:dyDescent="0.2">
      <c r="A55" s="507"/>
      <c r="B55" s="506" t="s">
        <v>140</v>
      </c>
      <c r="C55" s="506"/>
      <c r="G55" s="494"/>
      <c r="H55" s="494"/>
      <c r="I55" s="494"/>
      <c r="J55" s="494"/>
      <c r="K55" s="494"/>
      <c r="L55" s="494"/>
      <c r="M55" s="494"/>
      <c r="BC55" s="474"/>
      <c r="BD55" s="474"/>
      <c r="BE55" s="474"/>
      <c r="BF55" s="474"/>
      <c r="BG55" s="474"/>
      <c r="BH55" s="474"/>
      <c r="BI55" s="475"/>
      <c r="BJ55" s="474"/>
      <c r="BK55" s="474"/>
      <c r="BL55" s="474"/>
      <c r="BM55" s="474"/>
      <c r="BN55" s="474"/>
      <c r="BO55" s="474"/>
      <c r="BP55" s="474"/>
      <c r="BQ55" s="474"/>
      <c r="BR55" s="474"/>
      <c r="BS55" s="474"/>
    </row>
    <row r="56" spans="1:78" s="489" customFormat="1" ht="18" customHeight="1" x14ac:dyDescent="0.2">
      <c r="A56" s="507"/>
      <c r="B56" s="508"/>
      <c r="C56" s="509"/>
      <c r="D56" s="509"/>
      <c r="E56" s="509"/>
      <c r="F56" s="509"/>
      <c r="G56" s="510"/>
      <c r="H56" s="510"/>
      <c r="I56" s="510"/>
      <c r="J56" s="509"/>
      <c r="K56" s="509"/>
      <c r="L56" s="508"/>
      <c r="M56" s="509"/>
      <c r="N56" s="509"/>
      <c r="O56" s="509"/>
      <c r="P56" s="509"/>
      <c r="Q56" s="509"/>
      <c r="R56" s="509"/>
      <c r="S56" s="509"/>
      <c r="T56" s="509"/>
      <c r="U56" s="509"/>
      <c r="V56" s="509"/>
      <c r="W56" s="509"/>
      <c r="X56" s="509"/>
      <c r="Y56" s="509"/>
      <c r="Z56" s="509"/>
      <c r="AA56" s="509"/>
      <c r="AB56" s="509"/>
      <c r="AC56" s="509"/>
      <c r="AD56" s="509"/>
      <c r="AE56" s="511"/>
      <c r="AF56" s="512" t="s">
        <v>141</v>
      </c>
      <c r="AG56" s="513"/>
      <c r="AH56" s="513"/>
      <c r="AI56" s="513"/>
      <c r="AJ56" s="513"/>
      <c r="AK56" s="513"/>
      <c r="AL56" s="513"/>
      <c r="AM56" s="513"/>
      <c r="AN56" s="513"/>
      <c r="AO56" s="513"/>
      <c r="AP56" s="513"/>
      <c r="AQ56" s="513"/>
      <c r="AR56" s="513"/>
      <c r="AS56" s="513"/>
      <c r="AT56" s="513"/>
      <c r="AU56" s="513"/>
      <c r="AV56" s="513"/>
      <c r="AW56" s="513"/>
      <c r="AX56" s="513"/>
      <c r="AY56" s="513"/>
      <c r="AZ56" s="513"/>
      <c r="BA56" s="513"/>
      <c r="BB56" s="513"/>
      <c r="BC56" s="513"/>
      <c r="BD56" s="513"/>
      <c r="BE56" s="513"/>
      <c r="BF56" s="513"/>
      <c r="BG56" s="513"/>
      <c r="BH56" s="513"/>
      <c r="BI56" s="513"/>
      <c r="BJ56" s="513"/>
      <c r="BK56" s="513"/>
      <c r="BL56" s="513"/>
      <c r="BM56" s="513"/>
      <c r="BN56" s="513"/>
      <c r="BO56" s="513"/>
      <c r="BP56" s="513"/>
      <c r="BQ56" s="513"/>
      <c r="BR56" s="513"/>
      <c r="BS56" s="529"/>
      <c r="BT56" s="1204" t="s">
        <v>128</v>
      </c>
      <c r="BU56" s="1205"/>
      <c r="BV56" s="1205"/>
      <c r="BW56" s="1205"/>
      <c r="BX56" s="1205"/>
      <c r="BY56" s="1205"/>
      <c r="BZ56" s="1206"/>
    </row>
    <row r="57" spans="1:78" s="489" customFormat="1" ht="18" customHeight="1" x14ac:dyDescent="0.2">
      <c r="A57" s="507"/>
      <c r="B57" s="514"/>
      <c r="C57" s="488"/>
      <c r="D57" s="488"/>
      <c r="E57" s="488"/>
      <c r="F57" s="488"/>
      <c r="G57" s="492"/>
      <c r="H57" s="492"/>
      <c r="I57" s="492"/>
      <c r="J57" s="488"/>
      <c r="K57" s="488"/>
      <c r="L57" s="514" t="s">
        <v>223</v>
      </c>
      <c r="M57" s="488"/>
      <c r="N57" s="488"/>
      <c r="O57" s="488"/>
      <c r="P57" s="488"/>
      <c r="Q57" s="488"/>
      <c r="R57" s="488"/>
      <c r="S57" s="488"/>
      <c r="T57" s="488"/>
      <c r="U57" s="488"/>
      <c r="V57" s="488"/>
      <c r="W57" s="488"/>
      <c r="X57" s="488"/>
      <c r="Y57" s="488"/>
      <c r="Z57" s="488"/>
      <c r="AA57" s="488"/>
      <c r="AB57" s="488"/>
      <c r="AC57" s="488"/>
      <c r="AD57" s="488"/>
      <c r="AE57" s="515"/>
      <c r="AF57" s="1147" t="str">
        <f>データ!X3&amp;"年度"</f>
        <v>R4年度</v>
      </c>
      <c r="AG57" s="1148"/>
      <c r="AH57" s="1148"/>
      <c r="AI57" s="1148"/>
      <c r="AJ57" s="1148"/>
      <c r="AK57" s="1148"/>
      <c r="AL57" s="1148"/>
      <c r="AM57" s="1148"/>
      <c r="AN57" s="485"/>
      <c r="AO57" s="485"/>
      <c r="AP57" s="485"/>
      <c r="AQ57" s="485"/>
      <c r="AR57" s="485"/>
      <c r="AS57" s="485"/>
      <c r="AT57" s="485"/>
      <c r="AU57" s="485"/>
      <c r="AV57" s="485"/>
      <c r="AW57" s="485"/>
      <c r="AX57" s="485"/>
      <c r="AY57" s="487"/>
      <c r="AZ57" s="1147" t="s">
        <v>263</v>
      </c>
      <c r="BA57" s="1148"/>
      <c r="BB57" s="1148"/>
      <c r="BC57" s="1148"/>
      <c r="BD57" s="1148"/>
      <c r="BE57" s="1148"/>
      <c r="BF57" s="1148"/>
      <c r="BG57" s="509"/>
      <c r="BH57" s="509"/>
      <c r="BI57" s="509"/>
      <c r="BJ57" s="509"/>
      <c r="BK57" s="509"/>
      <c r="BL57" s="509"/>
      <c r="BM57" s="509"/>
      <c r="BN57" s="509"/>
      <c r="BO57" s="509"/>
      <c r="BP57" s="509"/>
      <c r="BQ57" s="509"/>
      <c r="BR57" s="509"/>
      <c r="BS57" s="511"/>
      <c r="BT57" s="477"/>
      <c r="BU57" s="499"/>
      <c r="BV57" s="499"/>
      <c r="BW57" s="499"/>
      <c r="BX57" s="499"/>
      <c r="BY57" s="499"/>
      <c r="BZ57" s="684"/>
    </row>
    <row r="58" spans="1:78" s="489" customFormat="1" ht="18" customHeight="1" x14ac:dyDescent="0.2">
      <c r="A58" s="507"/>
      <c r="B58" s="514"/>
      <c r="C58" s="488"/>
      <c r="D58" s="488"/>
      <c r="E58" s="488"/>
      <c r="F58" s="488"/>
      <c r="G58" s="492"/>
      <c r="H58" s="492"/>
      <c r="I58" s="492"/>
      <c r="J58" s="488"/>
      <c r="K58" s="488"/>
      <c r="L58" s="516" t="s">
        <v>142</v>
      </c>
      <c r="M58" s="488"/>
      <c r="N58" s="488"/>
      <c r="O58" s="488"/>
      <c r="P58" s="496"/>
      <c r="Q58" s="496"/>
      <c r="R58" s="496"/>
      <c r="S58" s="496"/>
      <c r="T58" s="496"/>
      <c r="U58" s="496"/>
      <c r="V58" s="496"/>
      <c r="W58" s="496"/>
      <c r="X58" s="496"/>
      <c r="Y58" s="496"/>
      <c r="Z58" s="496"/>
      <c r="AA58" s="496"/>
      <c r="AB58" s="496"/>
      <c r="AC58" s="496"/>
      <c r="AD58" s="496"/>
      <c r="AE58" s="517"/>
      <c r="AF58" s="508" t="s">
        <v>143</v>
      </c>
      <c r="AG58" s="509"/>
      <c r="AH58" s="509"/>
      <c r="AI58" s="509"/>
      <c r="AJ58" s="509"/>
      <c r="AK58" s="509"/>
      <c r="AL58" s="509"/>
      <c r="AM58" s="509"/>
      <c r="AN58" s="509"/>
      <c r="AO58" s="509"/>
      <c r="AP58" s="509"/>
      <c r="AQ58" s="509"/>
      <c r="AR58" s="509"/>
      <c r="AS58" s="509"/>
      <c r="AT58" s="509"/>
      <c r="AU58" s="509"/>
      <c r="AV58" s="509"/>
      <c r="AW58" s="509"/>
      <c r="AX58" s="509"/>
      <c r="AY58" s="511"/>
      <c r="AZ58" s="508" t="s">
        <v>143</v>
      </c>
      <c r="BA58" s="509"/>
      <c r="BB58" s="509"/>
      <c r="BC58" s="509"/>
      <c r="BD58" s="509"/>
      <c r="BE58" s="509"/>
      <c r="BF58" s="509"/>
      <c r="BG58" s="509"/>
      <c r="BH58" s="509"/>
      <c r="BI58" s="509"/>
      <c r="BJ58" s="509"/>
      <c r="BK58" s="509"/>
      <c r="BL58" s="509"/>
      <c r="BM58" s="509"/>
      <c r="BN58" s="509"/>
      <c r="BO58" s="509"/>
      <c r="BP58" s="509"/>
      <c r="BQ58" s="509"/>
      <c r="BR58" s="509"/>
      <c r="BS58" s="511"/>
      <c r="BT58" s="476"/>
      <c r="BU58" s="503"/>
      <c r="BV58" s="503"/>
      <c r="BW58" s="503"/>
      <c r="BX58" s="503"/>
      <c r="BY58" s="503"/>
      <c r="BZ58" s="504"/>
    </row>
    <row r="59" spans="1:78" s="489" customFormat="1" ht="18" customHeight="1" x14ac:dyDescent="0.2">
      <c r="A59" s="507"/>
      <c r="B59" s="518"/>
      <c r="C59" s="496"/>
      <c r="D59" s="496"/>
      <c r="E59" s="496"/>
      <c r="F59" s="496"/>
      <c r="G59" s="496"/>
      <c r="H59" s="488"/>
      <c r="I59" s="488"/>
      <c r="J59" s="488"/>
      <c r="K59" s="488"/>
      <c r="L59" s="516"/>
      <c r="M59" s="488"/>
      <c r="N59" s="488"/>
      <c r="O59" s="488"/>
      <c r="P59" s="508" t="s">
        <v>144</v>
      </c>
      <c r="Q59" s="509"/>
      <c r="R59" s="509"/>
      <c r="S59" s="511"/>
      <c r="T59" s="530" t="s">
        <v>145</v>
      </c>
      <c r="U59" s="531"/>
      <c r="V59" s="531"/>
      <c r="W59" s="532"/>
      <c r="X59" s="533" t="s">
        <v>146</v>
      </c>
      <c r="Y59" s="534"/>
      <c r="Z59" s="534"/>
      <c r="AA59" s="535"/>
      <c r="AB59" s="508" t="s">
        <v>147</v>
      </c>
      <c r="AC59" s="509"/>
      <c r="AD59" s="509"/>
      <c r="AE59" s="511"/>
      <c r="AF59" s="514" t="s">
        <v>142</v>
      </c>
      <c r="AG59" s="488"/>
      <c r="AH59" s="488"/>
      <c r="AI59" s="488"/>
      <c r="AJ59" s="508" t="s">
        <v>144</v>
      </c>
      <c r="AK59" s="509"/>
      <c r="AL59" s="509"/>
      <c r="AM59" s="511"/>
      <c r="AN59" s="530" t="s">
        <v>145</v>
      </c>
      <c r="AO59" s="531"/>
      <c r="AP59" s="531"/>
      <c r="AQ59" s="532"/>
      <c r="AR59" s="533" t="s">
        <v>146</v>
      </c>
      <c r="AS59" s="534"/>
      <c r="AT59" s="534"/>
      <c r="AU59" s="535"/>
      <c r="AV59" s="508" t="s">
        <v>147</v>
      </c>
      <c r="AW59" s="509"/>
      <c r="AX59" s="509"/>
      <c r="AY59" s="511"/>
      <c r="AZ59" s="514" t="s">
        <v>142</v>
      </c>
      <c r="BA59" s="488"/>
      <c r="BB59" s="488"/>
      <c r="BC59" s="488"/>
      <c r="BD59" s="508" t="s">
        <v>144</v>
      </c>
      <c r="BE59" s="509"/>
      <c r="BF59" s="509"/>
      <c r="BG59" s="511"/>
      <c r="BH59" s="530" t="s">
        <v>145</v>
      </c>
      <c r="BI59" s="531"/>
      <c r="BJ59" s="531"/>
      <c r="BK59" s="532"/>
      <c r="BL59" s="533" t="s">
        <v>146</v>
      </c>
      <c r="BM59" s="534"/>
      <c r="BN59" s="534"/>
      <c r="BO59" s="535"/>
      <c r="BP59" s="508" t="s">
        <v>147</v>
      </c>
      <c r="BQ59" s="509"/>
      <c r="BR59" s="509"/>
      <c r="BS59" s="511"/>
      <c r="BT59" s="1207"/>
      <c r="BU59" s="1208"/>
      <c r="BV59" s="1208"/>
      <c r="BW59" s="1208"/>
      <c r="BX59" s="1208"/>
      <c r="BY59" s="1208"/>
      <c r="BZ59" s="1209"/>
    </row>
    <row r="60" spans="1:78" s="489" customFormat="1" ht="30.05" customHeight="1" x14ac:dyDescent="0.2">
      <c r="A60" s="507"/>
      <c r="B60" s="508" t="s">
        <v>148</v>
      </c>
      <c r="C60" s="509"/>
      <c r="D60" s="509"/>
      <c r="E60" s="509"/>
      <c r="F60" s="511"/>
      <c r="G60" s="520" t="s">
        <v>149</v>
      </c>
      <c r="H60" s="510"/>
      <c r="I60" s="510"/>
      <c r="J60" s="510"/>
      <c r="K60" s="510"/>
      <c r="L60" s="1216"/>
      <c r="M60" s="1217"/>
      <c r="N60" s="1217"/>
      <c r="O60" s="1218"/>
      <c r="P60" s="1216"/>
      <c r="Q60" s="1217"/>
      <c r="R60" s="1217"/>
      <c r="S60" s="1218"/>
      <c r="T60" s="1216"/>
      <c r="U60" s="1217"/>
      <c r="V60" s="1217"/>
      <c r="W60" s="1218"/>
      <c r="X60" s="1216"/>
      <c r="Y60" s="1217"/>
      <c r="Z60" s="1217"/>
      <c r="AA60" s="1218"/>
      <c r="AB60" s="1216"/>
      <c r="AC60" s="1217"/>
      <c r="AD60" s="1217"/>
      <c r="AE60" s="1218"/>
      <c r="AF60" s="1216"/>
      <c r="AG60" s="1217"/>
      <c r="AH60" s="1217"/>
      <c r="AI60" s="1218"/>
      <c r="AJ60" s="1216"/>
      <c r="AK60" s="1217"/>
      <c r="AL60" s="1217"/>
      <c r="AM60" s="1218"/>
      <c r="AN60" s="1216"/>
      <c r="AO60" s="1217"/>
      <c r="AP60" s="1217"/>
      <c r="AQ60" s="1218"/>
      <c r="AR60" s="1216"/>
      <c r="AS60" s="1217"/>
      <c r="AT60" s="1217"/>
      <c r="AU60" s="1218"/>
      <c r="AV60" s="1216"/>
      <c r="AW60" s="1217"/>
      <c r="AX60" s="1217"/>
      <c r="AY60" s="1218"/>
      <c r="AZ60" s="1216"/>
      <c r="BA60" s="1217"/>
      <c r="BB60" s="1217"/>
      <c r="BC60" s="1218"/>
      <c r="BD60" s="1216"/>
      <c r="BE60" s="1217"/>
      <c r="BF60" s="1217"/>
      <c r="BG60" s="1218"/>
      <c r="BH60" s="1216"/>
      <c r="BI60" s="1217"/>
      <c r="BJ60" s="1217"/>
      <c r="BK60" s="1218"/>
      <c r="BL60" s="1216"/>
      <c r="BM60" s="1217"/>
      <c r="BN60" s="1217"/>
      <c r="BO60" s="1218"/>
      <c r="BP60" s="1216"/>
      <c r="BQ60" s="1217"/>
      <c r="BR60" s="1217"/>
      <c r="BS60" s="1218"/>
      <c r="BT60" s="1210"/>
      <c r="BU60" s="1211"/>
      <c r="BV60" s="1211"/>
      <c r="BW60" s="1211"/>
      <c r="BX60" s="1211"/>
      <c r="BY60" s="1211"/>
      <c r="BZ60" s="1212"/>
    </row>
    <row r="61" spans="1:78" s="489" customFormat="1" ht="30.05" customHeight="1" x14ac:dyDescent="0.2">
      <c r="A61" s="507"/>
      <c r="B61" s="514"/>
      <c r="C61" s="488"/>
      <c r="D61" s="488"/>
      <c r="E61" s="488"/>
      <c r="F61" s="515"/>
      <c r="G61" s="512" t="s">
        <v>150</v>
      </c>
      <c r="H61" s="513"/>
      <c r="I61" s="513"/>
      <c r="J61" s="513"/>
      <c r="K61" s="513"/>
      <c r="L61" s="1219">
        <f>AF61</f>
        <v>143562148</v>
      </c>
      <c r="M61" s="1220"/>
      <c r="N61" s="1220"/>
      <c r="O61" s="1221"/>
      <c r="P61" s="1219">
        <f>AJ61</f>
        <v>61188000</v>
      </c>
      <c r="Q61" s="1220"/>
      <c r="R61" s="1220"/>
      <c r="S61" s="1221"/>
      <c r="T61" s="1219">
        <f>AN61</f>
        <v>0</v>
      </c>
      <c r="U61" s="1220"/>
      <c r="V61" s="1220"/>
      <c r="W61" s="1221"/>
      <c r="X61" s="1219">
        <f>AR61</f>
        <v>0</v>
      </c>
      <c r="Y61" s="1220"/>
      <c r="Z61" s="1220"/>
      <c r="AA61" s="1221"/>
      <c r="AB61" s="1219">
        <f>AV61</f>
        <v>82374148</v>
      </c>
      <c r="AC61" s="1220"/>
      <c r="AD61" s="1220"/>
      <c r="AE61" s="1221"/>
      <c r="AF61" s="1219">
        <f>AQ106</f>
        <v>143562148</v>
      </c>
      <c r="AG61" s="1220"/>
      <c r="AH61" s="1220"/>
      <c r="AI61" s="1221"/>
      <c r="AJ61" s="1219">
        <f>データ!AD3</f>
        <v>61188000</v>
      </c>
      <c r="AK61" s="1220"/>
      <c r="AL61" s="1220"/>
      <c r="AM61" s="1221"/>
      <c r="AN61" s="1219">
        <v>0</v>
      </c>
      <c r="AO61" s="1220"/>
      <c r="AP61" s="1220"/>
      <c r="AQ61" s="1221"/>
      <c r="AR61" s="1219">
        <v>0</v>
      </c>
      <c r="AS61" s="1220"/>
      <c r="AT61" s="1220"/>
      <c r="AU61" s="1221"/>
      <c r="AV61" s="1219">
        <f>AF61-AJ61</f>
        <v>82374148</v>
      </c>
      <c r="AW61" s="1220"/>
      <c r="AX61" s="1220"/>
      <c r="AY61" s="1221"/>
      <c r="AZ61" s="1219"/>
      <c r="BA61" s="1220"/>
      <c r="BB61" s="1220"/>
      <c r="BC61" s="1221"/>
      <c r="BD61" s="1219"/>
      <c r="BE61" s="1220"/>
      <c r="BF61" s="1220"/>
      <c r="BG61" s="1221"/>
      <c r="BH61" s="1219"/>
      <c r="BI61" s="1220"/>
      <c r="BJ61" s="1220"/>
      <c r="BK61" s="1221"/>
      <c r="BL61" s="1219"/>
      <c r="BM61" s="1220"/>
      <c r="BN61" s="1220"/>
      <c r="BO61" s="1221"/>
      <c r="BP61" s="1219"/>
      <c r="BQ61" s="1220"/>
      <c r="BR61" s="1220"/>
      <c r="BS61" s="1221"/>
      <c r="BT61" s="1210"/>
      <c r="BU61" s="1211"/>
      <c r="BV61" s="1211"/>
      <c r="BW61" s="1211"/>
      <c r="BX61" s="1211"/>
      <c r="BY61" s="1211"/>
      <c r="BZ61" s="1212"/>
    </row>
    <row r="62" spans="1:78" s="489" customFormat="1" ht="30.05" customHeight="1" x14ac:dyDescent="0.2">
      <c r="A62" s="507"/>
      <c r="B62" s="518"/>
      <c r="C62" s="496"/>
      <c r="D62" s="496"/>
      <c r="E62" s="496"/>
      <c r="F62" s="517"/>
      <c r="G62" s="519" t="s">
        <v>151</v>
      </c>
      <c r="H62" s="685"/>
      <c r="I62" s="685"/>
      <c r="J62" s="685"/>
      <c r="K62" s="685"/>
      <c r="L62" s="1222"/>
      <c r="M62" s="1223"/>
      <c r="N62" s="1223"/>
      <c r="O62" s="1224"/>
      <c r="P62" s="1222"/>
      <c r="Q62" s="1223"/>
      <c r="R62" s="1223"/>
      <c r="S62" s="1224"/>
      <c r="T62" s="1222"/>
      <c r="U62" s="1223"/>
      <c r="V62" s="1223"/>
      <c r="W62" s="1224"/>
      <c r="X62" s="1222"/>
      <c r="Y62" s="1223"/>
      <c r="Z62" s="1223"/>
      <c r="AA62" s="1224"/>
      <c r="AB62" s="1222"/>
      <c r="AC62" s="1223"/>
      <c r="AD62" s="1223"/>
      <c r="AE62" s="1224"/>
      <c r="AF62" s="1222"/>
      <c r="AG62" s="1223"/>
      <c r="AH62" s="1223"/>
      <c r="AI62" s="1224"/>
      <c r="AJ62" s="1222"/>
      <c r="AK62" s="1223"/>
      <c r="AL62" s="1223"/>
      <c r="AM62" s="1224"/>
      <c r="AN62" s="1222"/>
      <c r="AO62" s="1223"/>
      <c r="AP62" s="1223"/>
      <c r="AQ62" s="1224"/>
      <c r="AR62" s="1222"/>
      <c r="AS62" s="1223"/>
      <c r="AT62" s="1223"/>
      <c r="AU62" s="1224"/>
      <c r="AV62" s="1222"/>
      <c r="AW62" s="1223"/>
      <c r="AX62" s="1223"/>
      <c r="AY62" s="1224"/>
      <c r="AZ62" s="1222"/>
      <c r="BA62" s="1223"/>
      <c r="BB62" s="1223"/>
      <c r="BC62" s="1224"/>
      <c r="BD62" s="1222"/>
      <c r="BE62" s="1223"/>
      <c r="BF62" s="1223"/>
      <c r="BG62" s="1224"/>
      <c r="BH62" s="1222"/>
      <c r="BI62" s="1223"/>
      <c r="BJ62" s="1223"/>
      <c r="BK62" s="1224"/>
      <c r="BL62" s="1222"/>
      <c r="BM62" s="1223"/>
      <c r="BN62" s="1223"/>
      <c r="BO62" s="1224"/>
      <c r="BP62" s="1222"/>
      <c r="BQ62" s="1223"/>
      <c r="BR62" s="1223"/>
      <c r="BS62" s="1224"/>
      <c r="BT62" s="1210"/>
      <c r="BU62" s="1211"/>
      <c r="BV62" s="1211"/>
      <c r="BW62" s="1211"/>
      <c r="BX62" s="1211"/>
      <c r="BY62" s="1211"/>
      <c r="BZ62" s="1212"/>
    </row>
    <row r="63" spans="1:78" s="489" customFormat="1" ht="30.05" customHeight="1" thickBot="1" x14ac:dyDescent="0.25">
      <c r="A63" s="507"/>
      <c r="B63" s="686" t="s">
        <v>152</v>
      </c>
      <c r="C63" s="687"/>
      <c r="D63" s="687"/>
      <c r="E63" s="687"/>
      <c r="F63" s="687"/>
      <c r="G63" s="688"/>
      <c r="H63" s="688"/>
      <c r="I63" s="688"/>
      <c r="J63" s="688"/>
      <c r="K63" s="689"/>
      <c r="L63" s="1225"/>
      <c r="M63" s="1226"/>
      <c r="N63" s="1226"/>
      <c r="O63" s="1227"/>
      <c r="P63" s="1225"/>
      <c r="Q63" s="1226"/>
      <c r="R63" s="1226"/>
      <c r="S63" s="1227"/>
      <c r="T63" s="1225"/>
      <c r="U63" s="1226"/>
      <c r="V63" s="1226"/>
      <c r="W63" s="1227"/>
      <c r="X63" s="1225"/>
      <c r="Y63" s="1226"/>
      <c r="Z63" s="1226"/>
      <c r="AA63" s="1227"/>
      <c r="AB63" s="1225"/>
      <c r="AC63" s="1226"/>
      <c r="AD63" s="1226"/>
      <c r="AE63" s="1227"/>
      <c r="AF63" s="1225"/>
      <c r="AG63" s="1226"/>
      <c r="AH63" s="1226"/>
      <c r="AI63" s="1227"/>
      <c r="AJ63" s="1225"/>
      <c r="AK63" s="1226"/>
      <c r="AL63" s="1226"/>
      <c r="AM63" s="1227"/>
      <c r="AN63" s="1225"/>
      <c r="AO63" s="1226"/>
      <c r="AP63" s="1226"/>
      <c r="AQ63" s="1227"/>
      <c r="AR63" s="1225"/>
      <c r="AS63" s="1226"/>
      <c r="AT63" s="1226"/>
      <c r="AU63" s="1227"/>
      <c r="AV63" s="1225"/>
      <c r="AW63" s="1226"/>
      <c r="AX63" s="1226"/>
      <c r="AY63" s="1227"/>
      <c r="AZ63" s="1225"/>
      <c r="BA63" s="1226"/>
      <c r="BB63" s="1226"/>
      <c r="BC63" s="1227"/>
      <c r="BD63" s="1225"/>
      <c r="BE63" s="1226"/>
      <c r="BF63" s="1226"/>
      <c r="BG63" s="1227"/>
      <c r="BH63" s="1225"/>
      <c r="BI63" s="1226"/>
      <c r="BJ63" s="1226"/>
      <c r="BK63" s="1227"/>
      <c r="BL63" s="1225"/>
      <c r="BM63" s="1226"/>
      <c r="BN63" s="1226"/>
      <c r="BO63" s="1227"/>
      <c r="BP63" s="1225"/>
      <c r="BQ63" s="1226"/>
      <c r="BR63" s="1226"/>
      <c r="BS63" s="1227"/>
      <c r="BT63" s="1210"/>
      <c r="BU63" s="1211"/>
      <c r="BV63" s="1211"/>
      <c r="BW63" s="1211"/>
      <c r="BX63" s="1211"/>
      <c r="BY63" s="1211"/>
      <c r="BZ63" s="1212"/>
    </row>
    <row r="64" spans="1:78" s="489" customFormat="1" ht="30.05" customHeight="1" thickTop="1" x14ac:dyDescent="0.2">
      <c r="A64" s="507"/>
      <c r="B64" s="518" t="s">
        <v>153</v>
      </c>
      <c r="C64" s="496"/>
      <c r="D64" s="496"/>
      <c r="E64" s="496"/>
      <c r="F64" s="496"/>
      <c r="G64" s="522"/>
      <c r="H64" s="522"/>
      <c r="I64" s="522"/>
      <c r="J64" s="522"/>
      <c r="K64" s="523"/>
      <c r="L64" s="1222">
        <f>SUM(L61:O63)</f>
        <v>143562148</v>
      </c>
      <c r="M64" s="1223"/>
      <c r="N64" s="1223"/>
      <c r="O64" s="1224"/>
      <c r="P64" s="1222">
        <f t="shared" ref="P64" si="0">SUM(P61:S63)</f>
        <v>61188000</v>
      </c>
      <c r="Q64" s="1223"/>
      <c r="R64" s="1223"/>
      <c r="S64" s="1224"/>
      <c r="T64" s="1222">
        <f t="shared" ref="T64" si="1">SUM(T61:W63)</f>
        <v>0</v>
      </c>
      <c r="U64" s="1223"/>
      <c r="V64" s="1223"/>
      <c r="W64" s="1224"/>
      <c r="X64" s="1222">
        <f t="shared" ref="X64" si="2">SUM(X61:AA63)</f>
        <v>0</v>
      </c>
      <c r="Y64" s="1223"/>
      <c r="Z64" s="1223"/>
      <c r="AA64" s="1224"/>
      <c r="AB64" s="1222">
        <f t="shared" ref="AB64" si="3">SUM(AB61:AE63)</f>
        <v>82374148</v>
      </c>
      <c r="AC64" s="1223"/>
      <c r="AD64" s="1223"/>
      <c r="AE64" s="1224"/>
      <c r="AF64" s="1222">
        <f>SUM(AF61:AI63)</f>
        <v>143562148</v>
      </c>
      <c r="AG64" s="1223"/>
      <c r="AH64" s="1223"/>
      <c r="AI64" s="1224"/>
      <c r="AJ64" s="1222">
        <f t="shared" ref="AJ64" si="4">SUM(AJ61:AM63)</f>
        <v>61188000</v>
      </c>
      <c r="AK64" s="1223"/>
      <c r="AL64" s="1223"/>
      <c r="AM64" s="1224"/>
      <c r="AN64" s="1222">
        <f t="shared" ref="AN64" si="5">SUM(AN61:AQ63)</f>
        <v>0</v>
      </c>
      <c r="AO64" s="1223"/>
      <c r="AP64" s="1223"/>
      <c r="AQ64" s="1224"/>
      <c r="AR64" s="1222">
        <f t="shared" ref="AR64" si="6">SUM(AR61:AU63)</f>
        <v>0</v>
      </c>
      <c r="AS64" s="1223"/>
      <c r="AT64" s="1223"/>
      <c r="AU64" s="1224"/>
      <c r="AV64" s="1222">
        <f t="shared" ref="AV64" si="7">SUM(AV61:AY63)</f>
        <v>82374148</v>
      </c>
      <c r="AW64" s="1223"/>
      <c r="AX64" s="1223"/>
      <c r="AY64" s="1224"/>
      <c r="AZ64" s="1222"/>
      <c r="BA64" s="1223"/>
      <c r="BB64" s="1223"/>
      <c r="BC64" s="1224"/>
      <c r="BD64" s="1222"/>
      <c r="BE64" s="1223"/>
      <c r="BF64" s="1223"/>
      <c r="BG64" s="1224"/>
      <c r="BH64" s="1222"/>
      <c r="BI64" s="1223"/>
      <c r="BJ64" s="1223"/>
      <c r="BK64" s="1224"/>
      <c r="BL64" s="1222"/>
      <c r="BM64" s="1223"/>
      <c r="BN64" s="1223"/>
      <c r="BO64" s="1224"/>
      <c r="BP64" s="1222"/>
      <c r="BQ64" s="1223"/>
      <c r="BR64" s="1223"/>
      <c r="BS64" s="1224"/>
      <c r="BT64" s="1213"/>
      <c r="BU64" s="1214"/>
      <c r="BV64" s="1214"/>
      <c r="BW64" s="1214"/>
      <c r="BX64" s="1214"/>
      <c r="BY64" s="1214"/>
      <c r="BZ64" s="1215"/>
    </row>
    <row r="65" spans="1:147" s="489" customFormat="1" ht="15.95" customHeight="1" x14ac:dyDescent="0.2">
      <c r="A65" s="507"/>
      <c r="B65" s="502" t="s">
        <v>154</v>
      </c>
      <c r="F65" s="494"/>
      <c r="G65" s="494"/>
      <c r="H65" s="494"/>
      <c r="I65" s="494"/>
      <c r="J65" s="494"/>
      <c r="K65" s="494"/>
      <c r="L65" s="494"/>
      <c r="BC65" s="690"/>
      <c r="BD65" s="690"/>
      <c r="BE65" s="690"/>
      <c r="BF65" s="690"/>
      <c r="BG65" s="690"/>
      <c r="BH65" s="690"/>
      <c r="BI65" s="691"/>
      <c r="BJ65" s="690"/>
      <c r="BK65" s="690"/>
      <c r="BL65" s="690"/>
      <c r="BM65" s="690"/>
      <c r="BN65" s="690"/>
      <c r="BO65" s="690"/>
      <c r="BP65" s="690"/>
      <c r="BQ65" s="690"/>
      <c r="BR65" s="690"/>
      <c r="BS65" s="690"/>
    </row>
    <row r="66" spans="1:147" s="489" customFormat="1" ht="15.95" customHeight="1" x14ac:dyDescent="0.2">
      <c r="A66" s="507"/>
      <c r="B66" s="502" t="s">
        <v>271</v>
      </c>
      <c r="F66" s="494"/>
      <c r="G66" s="494"/>
      <c r="H66" s="494"/>
      <c r="I66" s="494"/>
      <c r="J66" s="494"/>
      <c r="K66" s="494"/>
      <c r="L66" s="494"/>
      <c r="BC66" s="690"/>
      <c r="BD66" s="690"/>
      <c r="BE66" s="690"/>
      <c r="BF66" s="690"/>
      <c r="BG66" s="690"/>
      <c r="BH66" s="690"/>
      <c r="BI66" s="691"/>
      <c r="BJ66" s="690"/>
      <c r="BK66" s="690"/>
      <c r="BL66" s="690"/>
      <c r="BM66" s="690"/>
      <c r="BN66" s="690"/>
      <c r="BO66" s="690"/>
      <c r="BP66" s="690"/>
      <c r="BQ66" s="690"/>
      <c r="BR66" s="690"/>
      <c r="BS66" s="690"/>
    </row>
    <row r="67" spans="1:147" s="489" customFormat="1" ht="15.95" customHeight="1" x14ac:dyDescent="0.2">
      <c r="A67" s="505"/>
      <c r="B67" s="502" t="s">
        <v>155</v>
      </c>
      <c r="C67" s="488"/>
      <c r="D67" s="488"/>
      <c r="E67" s="488"/>
      <c r="F67" s="492"/>
      <c r="G67" s="492"/>
      <c r="H67" s="492"/>
      <c r="I67" s="492"/>
      <c r="J67" s="492"/>
      <c r="K67" s="492"/>
      <c r="L67" s="492"/>
      <c r="M67" s="488"/>
      <c r="N67" s="488"/>
      <c r="O67" s="488"/>
      <c r="P67" s="488"/>
      <c r="Q67" s="488"/>
      <c r="R67" s="488"/>
      <c r="S67" s="488"/>
      <c r="T67" s="488"/>
      <c r="U67" s="488"/>
      <c r="V67" s="488"/>
      <c r="W67" s="488"/>
      <c r="X67" s="488"/>
      <c r="Y67" s="488"/>
      <c r="Z67" s="488"/>
      <c r="AA67" s="488"/>
      <c r="AB67" s="488"/>
      <c r="AC67" s="488"/>
      <c r="AD67" s="488"/>
      <c r="AE67" s="488"/>
      <c r="AF67" s="488"/>
      <c r="AG67" s="488"/>
      <c r="AH67" s="488"/>
      <c r="AI67" s="488"/>
      <c r="AJ67" s="488"/>
      <c r="AK67" s="488"/>
      <c r="AL67" s="488"/>
      <c r="AM67" s="488"/>
      <c r="AN67" s="488"/>
      <c r="AO67" s="488"/>
      <c r="AP67" s="488"/>
      <c r="AQ67" s="488"/>
      <c r="AR67" s="488"/>
      <c r="AS67" s="488"/>
      <c r="AT67" s="488"/>
      <c r="AU67" s="488"/>
      <c r="AV67" s="488"/>
      <c r="AW67" s="488"/>
      <c r="AX67" s="488"/>
      <c r="AY67" s="488"/>
      <c r="AZ67" s="488"/>
      <c r="BA67" s="488"/>
      <c r="BB67" s="488"/>
      <c r="BC67" s="692"/>
      <c r="BD67" s="692"/>
      <c r="BE67" s="692"/>
      <c r="BF67" s="692"/>
      <c r="BG67" s="692"/>
      <c r="BH67" s="692"/>
      <c r="BI67" s="691"/>
      <c r="BJ67" s="692"/>
      <c r="BK67" s="692"/>
      <c r="BL67" s="692"/>
      <c r="BM67" s="692"/>
      <c r="BN67" s="692"/>
      <c r="BO67" s="692"/>
      <c r="BP67" s="692"/>
      <c r="BQ67" s="692"/>
      <c r="BR67" s="692"/>
      <c r="BS67" s="692"/>
      <c r="BT67" s="488"/>
      <c r="BU67" s="488"/>
      <c r="BV67" s="488"/>
      <c r="BW67" s="488"/>
      <c r="BX67" s="488"/>
      <c r="BY67" s="488"/>
      <c r="BZ67" s="488"/>
      <c r="CA67" s="488"/>
      <c r="CB67" s="488"/>
      <c r="CC67" s="488"/>
      <c r="CD67" s="488"/>
      <c r="CE67" s="488"/>
      <c r="CF67" s="488"/>
      <c r="CG67" s="488"/>
      <c r="CH67" s="488"/>
      <c r="CI67" s="488"/>
      <c r="CJ67" s="488"/>
      <c r="CK67" s="488"/>
      <c r="CL67" s="488"/>
      <c r="CM67" s="488"/>
      <c r="CN67" s="488"/>
      <c r="CO67" s="488"/>
      <c r="CP67" s="488"/>
      <c r="CQ67" s="488"/>
      <c r="CR67" s="488"/>
      <c r="CS67" s="488"/>
      <c r="CT67" s="488"/>
      <c r="CU67" s="488"/>
      <c r="CV67" s="488"/>
      <c r="CW67" s="488"/>
      <c r="CX67" s="488"/>
      <c r="CY67" s="488"/>
      <c r="CZ67" s="488"/>
      <c r="DA67" s="488"/>
      <c r="DB67" s="488"/>
      <c r="DC67" s="488"/>
      <c r="DD67" s="488"/>
      <c r="DE67" s="488"/>
      <c r="DF67" s="488"/>
      <c r="DG67" s="488"/>
      <c r="DH67" s="488"/>
      <c r="DI67" s="488"/>
      <c r="DJ67" s="488"/>
      <c r="DK67" s="488"/>
      <c r="DL67" s="488"/>
      <c r="DM67" s="488"/>
      <c r="DN67" s="488"/>
      <c r="DO67" s="488"/>
      <c r="DP67" s="488"/>
      <c r="DQ67" s="488"/>
      <c r="DR67" s="488"/>
      <c r="DS67" s="488"/>
      <c r="DT67" s="488"/>
      <c r="DU67" s="488"/>
      <c r="DV67" s="488"/>
      <c r="DW67" s="488"/>
      <c r="DX67" s="488"/>
      <c r="DY67" s="488"/>
      <c r="DZ67" s="488"/>
      <c r="EA67" s="488"/>
      <c r="EB67" s="488"/>
      <c r="EC67" s="488"/>
      <c r="ED67" s="488"/>
      <c r="EE67" s="488"/>
      <c r="EF67" s="488"/>
      <c r="EG67" s="488"/>
      <c r="EH67" s="488"/>
      <c r="EI67" s="488"/>
      <c r="EJ67" s="488"/>
      <c r="EK67" s="488"/>
      <c r="EL67" s="488"/>
      <c r="EM67" s="488"/>
      <c r="EN67" s="488"/>
      <c r="EO67" s="488"/>
      <c r="EP67" s="488"/>
      <c r="EQ67" s="488"/>
    </row>
    <row r="68" spans="1:147" s="525" customFormat="1" ht="14.15" customHeight="1" x14ac:dyDescent="0.2">
      <c r="A68" s="564"/>
      <c r="B68" s="502"/>
      <c r="F68" s="526"/>
      <c r="G68" s="526"/>
      <c r="H68" s="526"/>
      <c r="I68" s="526"/>
      <c r="J68" s="526"/>
      <c r="K68" s="526"/>
      <c r="L68" s="526"/>
      <c r="BC68" s="501"/>
      <c r="BD68" s="501"/>
      <c r="BE68" s="501"/>
      <c r="BF68" s="501"/>
      <c r="BG68" s="501"/>
      <c r="BH68" s="501"/>
      <c r="BI68" s="527"/>
      <c r="BJ68" s="501"/>
      <c r="BK68" s="501"/>
      <c r="BL68" s="501"/>
      <c r="BM68" s="501"/>
      <c r="BN68" s="501"/>
      <c r="BO68" s="501"/>
      <c r="BP68" s="501"/>
      <c r="BQ68" s="501"/>
      <c r="BR68" s="501"/>
      <c r="BS68" s="501"/>
    </row>
    <row r="69" spans="1:147" s="525" customFormat="1" ht="14.15" customHeight="1" x14ac:dyDescent="0.2">
      <c r="A69" s="564"/>
      <c r="B69" s="502"/>
      <c r="F69" s="526"/>
      <c r="G69" s="526"/>
      <c r="H69" s="526"/>
      <c r="I69" s="526"/>
      <c r="J69" s="526"/>
      <c r="K69" s="526"/>
      <c r="L69" s="526"/>
      <c r="BC69" s="501"/>
      <c r="BD69" s="501"/>
      <c r="BE69" s="501"/>
      <c r="BF69" s="501"/>
      <c r="BG69" s="501"/>
      <c r="BH69" s="501"/>
      <c r="BI69" s="527"/>
      <c r="BJ69" s="501"/>
      <c r="BK69" s="501"/>
      <c r="BL69" s="501"/>
      <c r="BM69" s="501"/>
      <c r="BN69" s="501"/>
      <c r="BO69" s="501"/>
      <c r="BP69" s="501"/>
      <c r="BQ69" s="501"/>
      <c r="BR69" s="501"/>
      <c r="BS69" s="501"/>
    </row>
    <row r="70" spans="1:147" s="525" customFormat="1" ht="14.15" customHeight="1" x14ac:dyDescent="0.2">
      <c r="A70" s="524"/>
      <c r="B70" s="502"/>
      <c r="C70" s="528"/>
      <c r="D70" s="528"/>
      <c r="E70" s="528"/>
      <c r="F70" s="502"/>
      <c r="G70" s="502"/>
      <c r="H70" s="502"/>
      <c r="I70" s="502"/>
      <c r="J70" s="502"/>
      <c r="K70" s="502"/>
      <c r="L70" s="502"/>
      <c r="M70" s="528"/>
      <c r="N70" s="528"/>
      <c r="O70" s="528"/>
      <c r="P70" s="528"/>
      <c r="Q70" s="528"/>
      <c r="R70" s="528"/>
      <c r="S70" s="528"/>
      <c r="T70" s="528"/>
      <c r="U70" s="528"/>
      <c r="V70" s="528"/>
      <c r="W70" s="528"/>
      <c r="X70" s="528"/>
      <c r="Y70" s="528"/>
      <c r="Z70" s="528"/>
      <c r="AA70" s="528"/>
      <c r="AB70" s="528"/>
      <c r="AC70" s="528"/>
      <c r="AD70" s="528"/>
      <c r="AE70" s="528"/>
      <c r="AF70" s="528"/>
      <c r="AG70" s="528"/>
      <c r="AH70" s="528"/>
      <c r="AI70" s="528"/>
      <c r="AJ70" s="528"/>
      <c r="AK70" s="528"/>
      <c r="AL70" s="528"/>
      <c r="AM70" s="528"/>
      <c r="AN70" s="528"/>
      <c r="AO70" s="528"/>
      <c r="AP70" s="528"/>
      <c r="AQ70" s="528"/>
      <c r="AR70" s="528"/>
      <c r="AS70" s="528"/>
      <c r="AT70" s="528"/>
      <c r="AU70" s="528"/>
      <c r="AV70" s="528"/>
      <c r="AW70" s="528"/>
      <c r="AX70" s="528"/>
      <c r="AY70" s="528"/>
      <c r="AZ70" s="528"/>
      <c r="BA70" s="528"/>
      <c r="BB70" s="528"/>
      <c r="BC70" s="500"/>
      <c r="BD70" s="500"/>
      <c r="BE70" s="500"/>
      <c r="BF70" s="500"/>
      <c r="BG70" s="500"/>
      <c r="BH70" s="500"/>
      <c r="BI70" s="527"/>
      <c r="BJ70" s="500"/>
      <c r="BK70" s="500"/>
      <c r="BL70" s="500"/>
      <c r="BM70" s="500"/>
      <c r="BN70" s="500"/>
      <c r="BO70" s="500"/>
      <c r="BP70" s="500"/>
      <c r="BQ70" s="500"/>
      <c r="BR70" s="500"/>
      <c r="BS70" s="500"/>
      <c r="BT70" s="528"/>
      <c r="BU70" s="528"/>
      <c r="BV70" s="528"/>
      <c r="BW70" s="528"/>
      <c r="BX70" s="528"/>
      <c r="BY70" s="528"/>
      <c r="BZ70" s="528"/>
      <c r="CA70" s="528"/>
      <c r="CB70" s="528"/>
      <c r="CC70" s="528"/>
      <c r="CD70" s="528"/>
      <c r="CE70" s="528"/>
      <c r="CF70" s="528"/>
      <c r="CG70" s="528"/>
      <c r="CH70" s="528"/>
      <c r="CI70" s="528"/>
      <c r="CJ70" s="528"/>
      <c r="CK70" s="528"/>
      <c r="CL70" s="528"/>
      <c r="CM70" s="528"/>
      <c r="CN70" s="528"/>
      <c r="CO70" s="528"/>
      <c r="CP70" s="528"/>
      <c r="CQ70" s="528"/>
      <c r="CR70" s="528"/>
      <c r="CS70" s="528"/>
      <c r="CT70" s="528"/>
      <c r="CU70" s="528"/>
      <c r="CV70" s="528"/>
      <c r="CW70" s="528"/>
      <c r="CX70" s="528"/>
      <c r="CY70" s="528"/>
      <c r="CZ70" s="528"/>
      <c r="DA70" s="528"/>
      <c r="DB70" s="528"/>
      <c r="DC70" s="528"/>
      <c r="DD70" s="528"/>
      <c r="DE70" s="528"/>
      <c r="DF70" s="528"/>
      <c r="DG70" s="528"/>
      <c r="DH70" s="528"/>
      <c r="DI70" s="528"/>
      <c r="DJ70" s="528"/>
      <c r="DK70" s="528"/>
      <c r="DL70" s="528"/>
      <c r="DM70" s="528"/>
      <c r="DN70" s="528"/>
      <c r="DO70" s="528"/>
      <c r="DP70" s="528"/>
      <c r="DQ70" s="528"/>
      <c r="DR70" s="528"/>
      <c r="DS70" s="528"/>
      <c r="DT70" s="528"/>
      <c r="DU70" s="528"/>
      <c r="DV70" s="528"/>
      <c r="DW70" s="528"/>
      <c r="DX70" s="528"/>
      <c r="DY70" s="528"/>
      <c r="DZ70" s="528"/>
      <c r="EA70" s="528"/>
      <c r="EB70" s="528"/>
      <c r="EC70" s="528"/>
      <c r="ED70" s="528"/>
      <c r="EE70" s="528"/>
      <c r="EF70" s="528"/>
      <c r="EG70" s="528"/>
      <c r="EH70" s="528"/>
      <c r="EI70" s="528"/>
      <c r="EJ70" s="528"/>
      <c r="EK70" s="528"/>
      <c r="EL70" s="528"/>
      <c r="EM70" s="528"/>
      <c r="EN70" s="528"/>
      <c r="EO70" s="528"/>
      <c r="EP70" s="528"/>
      <c r="EQ70" s="528"/>
    </row>
    <row r="71" spans="1:147" s="489" customFormat="1" ht="5.95" customHeight="1" x14ac:dyDescent="0.2">
      <c r="A71" s="507"/>
      <c r="B71" s="506"/>
      <c r="F71" s="494"/>
      <c r="G71" s="494"/>
      <c r="H71" s="494"/>
      <c r="I71" s="494"/>
      <c r="J71" s="494"/>
      <c r="K71" s="494"/>
      <c r="L71" s="494"/>
      <c r="BC71" s="474"/>
      <c r="BD71" s="474"/>
      <c r="BE71" s="474"/>
      <c r="BF71" s="474"/>
      <c r="BG71" s="474"/>
      <c r="BH71" s="474"/>
      <c r="BI71" s="475"/>
      <c r="BJ71" s="474"/>
      <c r="BK71" s="474"/>
      <c r="BL71" s="474"/>
      <c r="BM71" s="474"/>
      <c r="BN71" s="474"/>
      <c r="BO71" s="474"/>
      <c r="BP71" s="474"/>
      <c r="BQ71" s="474"/>
      <c r="BR71" s="474"/>
      <c r="BS71" s="474"/>
    </row>
    <row r="72" spans="1:147" ht="15.95" customHeight="1" x14ac:dyDescent="0.2">
      <c r="A72" s="478"/>
      <c r="C72" s="693" t="s">
        <v>224</v>
      </c>
      <c r="G72" s="582"/>
      <c r="H72" s="582"/>
      <c r="I72" s="582"/>
      <c r="J72" s="582"/>
      <c r="K72" s="582"/>
      <c r="L72" s="582"/>
    </row>
    <row r="73" spans="1:147" ht="15.95" customHeight="1" x14ac:dyDescent="0.2">
      <c r="A73" s="478"/>
      <c r="D73" s="693" t="s">
        <v>225</v>
      </c>
      <c r="G73" s="582"/>
      <c r="H73" s="582"/>
      <c r="I73" s="582"/>
      <c r="J73" s="582"/>
      <c r="K73" s="582"/>
      <c r="L73" s="582"/>
    </row>
    <row r="74" spans="1:147" ht="15.95" customHeight="1" x14ac:dyDescent="0.2">
      <c r="A74" s="478"/>
      <c r="D74" s="694" t="s">
        <v>264</v>
      </c>
      <c r="E74" s="695"/>
      <c r="F74" s="695"/>
      <c r="G74" s="694"/>
      <c r="H74" s="694"/>
      <c r="I74" s="694"/>
      <c r="J74" s="694"/>
      <c r="K74" s="694"/>
      <c r="L74" s="694"/>
      <c r="M74" s="695"/>
    </row>
    <row r="75" spans="1:147" ht="15.95" customHeight="1" x14ac:dyDescent="0.2">
      <c r="A75" s="478"/>
      <c r="D75" s="694" t="s">
        <v>265</v>
      </c>
      <c r="E75" s="695"/>
      <c r="F75" s="695"/>
      <c r="G75" s="694"/>
      <c r="H75" s="694"/>
      <c r="I75" s="694"/>
      <c r="J75" s="694"/>
      <c r="K75" s="694"/>
      <c r="L75" s="694"/>
      <c r="M75" s="695"/>
    </row>
    <row r="76" spans="1:147" ht="15.95" customHeight="1" x14ac:dyDescent="0.2">
      <c r="A76" s="478"/>
      <c r="D76" s="694"/>
      <c r="E76" s="695" t="s">
        <v>226</v>
      </c>
      <c r="F76" s="695"/>
      <c r="G76" s="694"/>
      <c r="H76" s="694"/>
      <c r="I76" s="694"/>
      <c r="J76" s="694"/>
      <c r="K76" s="694"/>
      <c r="L76" s="694"/>
      <c r="M76" s="695"/>
      <c r="AA76" s="582"/>
      <c r="AB76" s="582"/>
      <c r="AC76" s="582"/>
      <c r="AD76" s="582"/>
      <c r="AE76" s="582"/>
    </row>
    <row r="77" spans="1:147" ht="15.95" customHeight="1" x14ac:dyDescent="0.2">
      <c r="A77" s="478"/>
      <c r="D77" s="694"/>
      <c r="E77" s="695" t="s">
        <v>227</v>
      </c>
      <c r="F77" s="695"/>
      <c r="G77" s="694"/>
      <c r="H77" s="694"/>
      <c r="I77" s="694"/>
      <c r="J77" s="694"/>
      <c r="K77" s="694"/>
      <c r="L77" s="694"/>
      <c r="M77" s="695"/>
      <c r="AA77" s="582"/>
      <c r="AB77" s="582"/>
      <c r="AC77" s="582"/>
      <c r="AD77" s="582"/>
      <c r="AE77" s="582"/>
    </row>
    <row r="78" spans="1:147" ht="15.95" customHeight="1" x14ac:dyDescent="0.2">
      <c r="A78" s="478"/>
      <c r="B78" s="493"/>
      <c r="D78" s="694" t="s">
        <v>228</v>
      </c>
      <c r="E78" s="695"/>
      <c r="F78" s="695"/>
      <c r="G78" s="694"/>
      <c r="H78" s="694"/>
      <c r="I78" s="694"/>
      <c r="J78" s="694"/>
      <c r="K78" s="694"/>
      <c r="L78" s="694"/>
      <c r="M78" s="695"/>
      <c r="AW78" s="582"/>
    </row>
    <row r="79" spans="1:147" ht="15.95" customHeight="1" x14ac:dyDescent="0.2">
      <c r="A79" s="478"/>
      <c r="B79" s="493"/>
      <c r="D79" s="694"/>
      <c r="E79" s="695" t="s">
        <v>266</v>
      </c>
      <c r="F79" s="695"/>
      <c r="G79" s="694"/>
      <c r="H79" s="694"/>
      <c r="I79" s="694"/>
      <c r="J79" s="694"/>
      <c r="K79" s="694"/>
      <c r="L79" s="694"/>
      <c r="M79" s="695"/>
      <c r="AW79" s="582"/>
    </row>
    <row r="80" spans="1:147" ht="15.95" customHeight="1" x14ac:dyDescent="0.2">
      <c r="A80" s="478"/>
      <c r="D80" s="693"/>
      <c r="E80" s="493" t="s">
        <v>226</v>
      </c>
      <c r="G80" s="582"/>
      <c r="H80" s="582"/>
      <c r="I80" s="582"/>
      <c r="J80" s="582"/>
      <c r="K80" s="582"/>
      <c r="L80" s="582"/>
      <c r="AA80" s="582"/>
      <c r="AB80" s="582"/>
      <c r="AC80" s="582"/>
      <c r="AD80" s="582"/>
      <c r="AE80" s="582"/>
    </row>
    <row r="81" spans="1:94" ht="15.95" customHeight="1" x14ac:dyDescent="0.2">
      <c r="A81" s="478"/>
      <c r="D81" s="693"/>
      <c r="E81" s="493" t="s">
        <v>229</v>
      </c>
      <c r="G81" s="582"/>
      <c r="H81" s="582"/>
      <c r="I81" s="582"/>
      <c r="J81" s="582"/>
      <c r="K81" s="582"/>
      <c r="L81" s="582"/>
      <c r="AA81" s="582"/>
      <c r="AB81" s="582"/>
      <c r="AC81" s="582"/>
      <c r="AD81" s="582"/>
      <c r="AE81" s="582"/>
    </row>
    <row r="82" spans="1:94" ht="23.15" customHeight="1" x14ac:dyDescent="0.2">
      <c r="A82" s="478"/>
      <c r="B82" s="581"/>
      <c r="F82" s="582"/>
      <c r="G82" s="582"/>
      <c r="H82" s="582"/>
      <c r="I82" s="582"/>
      <c r="J82" s="582"/>
      <c r="K82" s="582"/>
      <c r="L82" s="582"/>
    </row>
    <row r="83" spans="1:94" ht="18" customHeight="1" x14ac:dyDescent="0.2">
      <c r="A83" s="478"/>
      <c r="B83" s="506" t="s">
        <v>230</v>
      </c>
      <c r="C83" s="489"/>
      <c r="D83" s="489"/>
      <c r="F83" s="582"/>
      <c r="G83" s="582"/>
      <c r="H83" s="582"/>
      <c r="I83" s="582" t="s">
        <v>231</v>
      </c>
      <c r="J83" s="582"/>
      <c r="K83" s="582"/>
      <c r="L83" s="582"/>
    </row>
    <row r="84" spans="1:94" ht="9.6999999999999993" customHeight="1" x14ac:dyDescent="0.2">
      <c r="A84" s="478"/>
      <c r="B84" s="506"/>
      <c r="C84" s="489"/>
      <c r="D84" s="489"/>
      <c r="F84" s="582"/>
      <c r="G84" s="582"/>
      <c r="H84" s="582"/>
      <c r="I84" s="582"/>
      <c r="J84" s="582"/>
      <c r="K84" s="582"/>
      <c r="L84" s="582"/>
    </row>
    <row r="85" spans="1:94" s="489" customFormat="1" ht="18" customHeight="1" x14ac:dyDescent="0.2">
      <c r="A85" s="696" t="s">
        <v>157</v>
      </c>
      <c r="C85" s="488"/>
      <c r="D85" s="488"/>
      <c r="E85" s="488"/>
      <c r="F85" s="488"/>
      <c r="G85" s="488"/>
      <c r="H85" s="488"/>
      <c r="I85" s="488"/>
      <c r="J85" s="697"/>
      <c r="K85" s="697"/>
      <c r="L85" s="537"/>
      <c r="M85" s="537"/>
      <c r="N85" s="537"/>
      <c r="O85" s="537"/>
      <c r="P85" s="537"/>
      <c r="Q85" s="537"/>
      <c r="R85" s="537"/>
      <c r="S85" s="537"/>
      <c r="T85" s="537"/>
      <c r="U85" s="537"/>
      <c r="V85" s="537"/>
      <c r="W85" s="537"/>
      <c r="X85" s="537"/>
      <c r="Y85" s="537"/>
      <c r="Z85" s="537"/>
      <c r="AA85" s="537"/>
      <c r="AB85" s="697"/>
      <c r="AC85" s="697"/>
      <c r="AD85" s="697"/>
      <c r="AE85" s="697"/>
      <c r="AF85" s="697"/>
      <c r="AG85" s="697"/>
      <c r="AH85" s="697"/>
      <c r="AI85" s="537"/>
      <c r="AJ85" s="537"/>
      <c r="AK85" s="537"/>
      <c r="AL85" s="537"/>
      <c r="AM85" s="537"/>
      <c r="AN85" s="537"/>
      <c r="AO85" s="537"/>
      <c r="AP85" s="537"/>
      <c r="AQ85" s="537"/>
      <c r="AR85" s="537"/>
      <c r="AS85" s="537"/>
      <c r="AT85" s="537"/>
      <c r="AU85" s="537"/>
      <c r="AV85" s="537"/>
      <c r="AW85" s="537"/>
      <c r="AX85" s="537"/>
      <c r="AY85" s="537"/>
      <c r="AZ85" s="537"/>
      <c r="BA85" s="537"/>
      <c r="BB85" s="537"/>
      <c r="BC85" s="560"/>
      <c r="BD85" s="560"/>
      <c r="BE85" s="560"/>
      <c r="BF85" s="560"/>
      <c r="BG85" s="560"/>
      <c r="BH85" s="560"/>
      <c r="BI85" s="560"/>
      <c r="BJ85" s="560"/>
      <c r="BK85" s="560"/>
      <c r="BL85" s="560"/>
      <c r="BM85" s="560"/>
      <c r="BN85" s="560"/>
      <c r="BO85" s="560"/>
      <c r="BP85" s="560"/>
      <c r="BQ85" s="560"/>
      <c r="BR85" s="560"/>
      <c r="BS85" s="560"/>
      <c r="BT85" s="560"/>
      <c r="BU85" s="560"/>
      <c r="BV85" s="560"/>
      <c r="BW85" s="560"/>
      <c r="BX85" s="560"/>
      <c r="BY85" s="560"/>
      <c r="BZ85" s="560"/>
      <c r="CA85" s="560"/>
      <c r="CB85" s="560"/>
      <c r="CC85" s="560"/>
      <c r="CD85" s="560"/>
      <c r="CE85" s="560"/>
      <c r="CF85" s="560"/>
      <c r="CG85" s="560"/>
      <c r="CH85" s="560"/>
      <c r="CI85" s="560"/>
      <c r="CJ85" s="560"/>
      <c r="CK85" s="560"/>
      <c r="CL85" s="560"/>
      <c r="CM85" s="560"/>
      <c r="CN85" s="560"/>
      <c r="CO85" s="560"/>
      <c r="CP85" s="560"/>
    </row>
    <row r="86" spans="1:94" s="489" customFormat="1" ht="18" customHeight="1" x14ac:dyDescent="0.2">
      <c r="A86" s="507"/>
      <c r="B86" s="506" t="s">
        <v>158</v>
      </c>
      <c r="C86" s="488"/>
      <c r="D86" s="488"/>
      <c r="E86" s="488"/>
      <c r="F86" s="488"/>
      <c r="G86" s="488"/>
      <c r="H86" s="488"/>
      <c r="I86" s="488"/>
      <c r="J86" s="697"/>
      <c r="K86" s="697"/>
      <c r="L86" s="537"/>
      <c r="M86" s="537"/>
      <c r="N86" s="537"/>
      <c r="O86" s="537"/>
      <c r="P86" s="537"/>
      <c r="Q86" s="537"/>
      <c r="R86" s="537"/>
      <c r="S86" s="537"/>
      <c r="T86" s="537"/>
      <c r="U86" s="537"/>
      <c r="V86" s="537"/>
      <c r="W86" s="537"/>
      <c r="X86" s="537"/>
      <c r="Y86" s="537"/>
      <c r="Z86" s="537"/>
      <c r="AA86" s="537"/>
      <c r="AB86" s="697"/>
      <c r="AC86" s="697"/>
      <c r="AD86" s="697"/>
      <c r="AE86" s="697"/>
      <c r="AF86" s="697"/>
      <c r="AG86" s="697"/>
      <c r="AH86" s="697"/>
      <c r="AI86" s="537"/>
      <c r="AJ86" s="698"/>
      <c r="AK86" s="698"/>
      <c r="AL86" s="698"/>
      <c r="AM86" s="698"/>
      <c r="AN86" s="698"/>
      <c r="AO86" s="698"/>
      <c r="AP86" s="698"/>
      <c r="AQ86" s="698"/>
      <c r="AR86" s="698"/>
      <c r="AS86" s="698"/>
      <c r="AT86" s="698"/>
      <c r="AU86" s="698"/>
      <c r="AV86" s="698"/>
      <c r="AW86" s="698"/>
      <c r="AX86" s="698"/>
      <c r="AY86" s="698"/>
      <c r="AZ86" s="698"/>
      <c r="BA86" s="698"/>
      <c r="BB86" s="698"/>
      <c r="BC86" s="698"/>
      <c r="BD86" s="698"/>
      <c r="BE86" s="698"/>
      <c r="BF86" s="698"/>
      <c r="BG86" s="698"/>
      <c r="BH86" s="698"/>
      <c r="BI86" s="698"/>
      <c r="BJ86" s="560"/>
      <c r="BK86" s="560"/>
      <c r="BL86" s="560"/>
      <c r="BM86" s="560"/>
      <c r="BN86" s="560"/>
      <c r="BO86" s="560"/>
      <c r="BP86" s="560"/>
      <c r="BQ86" s="560"/>
      <c r="BR86" s="560"/>
      <c r="BS86" s="560"/>
      <c r="BT86" s="560"/>
      <c r="BU86" s="560"/>
      <c r="BV86" s="560"/>
      <c r="BW86" s="560"/>
      <c r="BX86" s="560"/>
      <c r="BY86" s="560"/>
      <c r="BZ86" s="560"/>
      <c r="CA86" s="560"/>
      <c r="CB86" s="560"/>
      <c r="CC86" s="560"/>
      <c r="CD86" s="560"/>
      <c r="CE86" s="560"/>
      <c r="CF86" s="560"/>
      <c r="CG86" s="560"/>
      <c r="CH86" s="560"/>
      <c r="CI86" s="560"/>
      <c r="CJ86" s="560"/>
      <c r="CK86" s="560"/>
      <c r="CL86" s="560"/>
      <c r="CM86" s="560"/>
      <c r="CN86" s="560"/>
      <c r="CO86" s="560"/>
      <c r="CP86" s="560"/>
    </row>
    <row r="87" spans="1:94" s="489" customFormat="1" ht="18" customHeight="1" x14ac:dyDescent="0.2">
      <c r="A87" s="507"/>
      <c r="B87" s="506" t="s">
        <v>192</v>
      </c>
      <c r="C87" s="488"/>
      <c r="D87" s="488"/>
      <c r="E87" s="488"/>
      <c r="F87" s="488"/>
      <c r="G87" s="488"/>
      <c r="H87" s="488"/>
      <c r="I87" s="488"/>
      <c r="J87" s="697"/>
      <c r="K87" s="697"/>
      <c r="L87" s="537"/>
      <c r="M87" s="537"/>
      <c r="N87" s="537"/>
      <c r="O87" s="537"/>
      <c r="P87" s="537"/>
      <c r="Q87" s="537"/>
      <c r="R87" s="537"/>
      <c r="S87" s="537"/>
      <c r="T87" s="537"/>
      <c r="U87" s="537"/>
      <c r="V87" s="537"/>
      <c r="W87" s="537"/>
      <c r="X87" s="537"/>
      <c r="Y87" s="537"/>
      <c r="Z87" s="537"/>
      <c r="AA87" s="537"/>
      <c r="AB87" s="697"/>
      <c r="AC87" s="697"/>
      <c r="AD87" s="697"/>
      <c r="AE87" s="697"/>
      <c r="AF87" s="697"/>
      <c r="AG87" s="697"/>
      <c r="AH87" s="697"/>
      <c r="AI87" s="537"/>
      <c r="AJ87" s="698"/>
      <c r="AK87" s="698"/>
      <c r="AL87" s="698"/>
      <c r="AM87" s="698"/>
      <c r="AN87" s="698"/>
      <c r="AO87" s="698"/>
      <c r="AP87" s="698"/>
      <c r="AQ87" s="698"/>
      <c r="AR87" s="698"/>
      <c r="AS87" s="698"/>
      <c r="AT87" s="698"/>
      <c r="AU87" s="698"/>
      <c r="AV87" s="698"/>
      <c r="AW87" s="698"/>
      <c r="AX87" s="698"/>
      <c r="AY87" s="698"/>
      <c r="AZ87" s="698"/>
      <c r="BA87" s="698"/>
      <c r="BB87" s="698"/>
      <c r="BC87" s="698"/>
      <c r="BD87" s="698"/>
      <c r="BE87" s="698"/>
      <c r="BF87" s="698"/>
      <c r="BG87" s="698"/>
      <c r="BH87" s="698"/>
      <c r="BI87" s="698"/>
      <c r="BJ87" s="560"/>
      <c r="BK87" s="560"/>
      <c r="BL87" s="560"/>
      <c r="BM87" s="560"/>
      <c r="BN87" s="560"/>
      <c r="BO87" s="560"/>
      <c r="BP87" s="560"/>
      <c r="BQ87" s="560"/>
      <c r="BR87" s="560"/>
      <c r="BS87" s="560"/>
      <c r="BT87" s="560"/>
      <c r="BU87" s="560"/>
      <c r="BV87" s="560"/>
      <c r="BW87" s="560"/>
      <c r="BX87" s="560"/>
      <c r="BY87" s="560"/>
      <c r="BZ87" s="560"/>
      <c r="CA87" s="560"/>
      <c r="CB87" s="560"/>
      <c r="CC87" s="560"/>
      <c r="CD87" s="560"/>
      <c r="CE87" s="560"/>
      <c r="CF87" s="560"/>
      <c r="CG87" s="560"/>
      <c r="CH87" s="560"/>
      <c r="CI87" s="560"/>
      <c r="CJ87" s="560"/>
      <c r="CK87" s="560"/>
      <c r="CL87" s="560"/>
      <c r="CM87" s="560"/>
      <c r="CN87" s="560"/>
      <c r="CO87" s="560"/>
      <c r="CP87" s="560"/>
    </row>
    <row r="88" spans="1:94" s="489" customFormat="1" ht="27.7" customHeight="1" thickBot="1" x14ac:dyDescent="0.3">
      <c r="A88" s="560"/>
      <c r="B88" s="699" t="s">
        <v>159</v>
      </c>
      <c r="G88" s="494"/>
      <c r="J88" s="700"/>
      <c r="K88" s="560"/>
      <c r="L88" s="560"/>
      <c r="M88" s="700"/>
      <c r="N88" s="560"/>
      <c r="O88" s="560"/>
      <c r="P88" s="700"/>
      <c r="Q88" s="700"/>
      <c r="R88" s="700"/>
      <c r="S88" s="700"/>
      <c r="T88" s="700"/>
      <c r="U88" s="700"/>
      <c r="V88" s="700"/>
      <c r="W88" s="560"/>
      <c r="X88" s="560"/>
      <c r="Y88" s="560"/>
      <c r="Z88" s="560"/>
      <c r="AA88" s="560"/>
      <c r="AB88" s="560"/>
      <c r="AC88" s="560"/>
      <c r="AD88" s="560"/>
      <c r="AE88" s="560"/>
      <c r="AF88" s="560"/>
      <c r="AG88" s="560"/>
      <c r="AH88" s="560"/>
      <c r="AI88" s="560"/>
      <c r="AJ88" s="560"/>
      <c r="AK88" s="560"/>
      <c r="AL88" s="560"/>
      <c r="AM88" s="560"/>
      <c r="AN88" s="560"/>
      <c r="AO88" s="560"/>
      <c r="AP88" s="560"/>
      <c r="AQ88" s="560"/>
      <c r="AR88" s="560"/>
      <c r="AS88" s="560"/>
      <c r="AT88" s="560"/>
      <c r="AU88" s="560"/>
      <c r="AV88" s="560"/>
      <c r="AW88" s="560"/>
      <c r="AX88" s="560"/>
      <c r="AY88" s="560"/>
      <c r="AZ88" s="560"/>
      <c r="BA88" s="560"/>
      <c r="BB88" s="560"/>
      <c r="BC88" s="560"/>
      <c r="BD88" s="560"/>
      <c r="BE88" s="560"/>
      <c r="BF88" s="560"/>
      <c r="BG88" s="560"/>
      <c r="BH88" s="560"/>
      <c r="BI88" s="560"/>
      <c r="BJ88" s="560"/>
      <c r="BK88" s="560"/>
      <c r="BL88" s="560"/>
      <c r="BM88" s="560"/>
      <c r="BN88" s="560"/>
      <c r="BO88" s="560"/>
      <c r="BP88" s="560"/>
      <c r="BQ88" s="560"/>
      <c r="BR88" s="560"/>
      <c r="BS88" s="560"/>
      <c r="BT88" s="560"/>
      <c r="BU88" s="560"/>
      <c r="BV88" s="560"/>
      <c r="BW88" s="560"/>
      <c r="BX88" s="560"/>
      <c r="BY88" s="560"/>
      <c r="BZ88" s="560"/>
      <c r="CA88" s="560"/>
      <c r="CB88" s="560"/>
      <c r="CC88" s="560"/>
      <c r="CD88" s="560"/>
      <c r="CE88" s="560"/>
      <c r="CF88" s="560"/>
      <c r="CG88" s="560"/>
      <c r="CH88" s="560"/>
      <c r="CI88" s="560"/>
      <c r="CJ88" s="560"/>
      <c r="CK88" s="560"/>
      <c r="CL88" s="560"/>
      <c r="CM88" s="560"/>
      <c r="CN88" s="560"/>
      <c r="CO88" s="560"/>
      <c r="CP88" s="560"/>
    </row>
    <row r="89" spans="1:94" s="489" customFormat="1" ht="15.95" customHeight="1" x14ac:dyDescent="0.2">
      <c r="A89" s="560"/>
      <c r="B89" s="520" t="s">
        <v>232</v>
      </c>
      <c r="C89" s="520" t="s">
        <v>130</v>
      </c>
      <c r="D89" s="511"/>
      <c r="E89" s="520" t="s">
        <v>200</v>
      </c>
      <c r="F89" s="510"/>
      <c r="G89" s="509"/>
      <c r="H89" s="511"/>
      <c r="I89" s="520" t="s">
        <v>131</v>
      </c>
      <c r="J89" s="509"/>
      <c r="K89" s="511"/>
      <c r="L89" s="520" t="s">
        <v>94</v>
      </c>
      <c r="M89" s="539"/>
      <c r="N89" s="520" t="s">
        <v>161</v>
      </c>
      <c r="O89" s="540"/>
      <c r="P89" s="1228" t="s">
        <v>162</v>
      </c>
      <c r="Q89" s="1229"/>
      <c r="R89" s="508" t="s">
        <v>134</v>
      </c>
      <c r="S89" s="509"/>
      <c r="T89" s="508" t="s">
        <v>163</v>
      </c>
      <c r="U89" s="509"/>
      <c r="V89" s="509"/>
      <c r="W89" s="509"/>
      <c r="X89" s="509"/>
      <c r="Y89" s="509"/>
      <c r="Z89" s="509"/>
      <c r="AA89" s="509"/>
      <c r="AB89" s="509"/>
      <c r="AC89" s="509"/>
      <c r="AD89" s="509"/>
      <c r="AE89" s="509"/>
      <c r="AF89" s="511"/>
      <c r="AG89" s="520" t="s">
        <v>164</v>
      </c>
      <c r="AH89" s="509"/>
      <c r="AI89" s="509"/>
      <c r="AJ89" s="509"/>
      <c r="AK89" s="509"/>
      <c r="AL89" s="509"/>
      <c r="AM89" s="509"/>
      <c r="AN89" s="509"/>
      <c r="AO89" s="509"/>
      <c r="AP89" s="511"/>
      <c r="AQ89" s="508" t="s">
        <v>143</v>
      </c>
      <c r="AR89" s="509"/>
      <c r="AS89" s="509"/>
      <c r="AT89" s="509"/>
      <c r="AU89" s="509"/>
      <c r="AV89" s="509"/>
      <c r="AW89" s="509"/>
      <c r="AX89" s="509"/>
      <c r="AY89" s="509"/>
      <c r="AZ89" s="509"/>
      <c r="BA89" s="509"/>
      <c r="BB89" s="509"/>
      <c r="BC89" s="509"/>
      <c r="BD89" s="509"/>
      <c r="BE89" s="511"/>
      <c r="BF89" s="530" t="s">
        <v>165</v>
      </c>
      <c r="BG89" s="536"/>
      <c r="BH89" s="536"/>
      <c r="BI89" s="541" t="s">
        <v>195</v>
      </c>
      <c r="BJ89" s="542"/>
      <c r="BK89" s="542"/>
      <c r="BL89" s="541" t="s">
        <v>166</v>
      </c>
      <c r="BM89" s="542"/>
      <c r="BN89" s="542"/>
      <c r="BO89" s="1112" t="s">
        <v>234</v>
      </c>
      <c r="BP89" s="1113"/>
      <c r="BQ89" s="1114"/>
      <c r="BR89" s="1112" t="s">
        <v>235</v>
      </c>
      <c r="BS89" s="1113"/>
      <c r="BT89" s="1118"/>
      <c r="BU89" s="701" t="s">
        <v>193</v>
      </c>
      <c r="BV89" s="702"/>
      <c r="BW89" s="702"/>
      <c r="BX89" s="703"/>
      <c r="BY89" s="545" t="s">
        <v>194</v>
      </c>
      <c r="BZ89" s="543"/>
      <c r="CA89" s="543"/>
      <c r="CB89" s="543"/>
      <c r="CC89" s="543"/>
      <c r="CD89" s="544"/>
      <c r="CE89" s="565" t="s">
        <v>273</v>
      </c>
      <c r="CF89" s="587"/>
      <c r="CG89" s="587"/>
      <c r="CH89" s="587"/>
      <c r="CI89" s="587"/>
      <c r="CJ89" s="704"/>
      <c r="CK89" s="705" t="s">
        <v>128</v>
      </c>
      <c r="CL89" s="536"/>
      <c r="CM89" s="536"/>
      <c r="CN89" s="1035" t="s">
        <v>548</v>
      </c>
      <c r="CO89" s="1036"/>
      <c r="CP89" s="1037"/>
    </row>
    <row r="90" spans="1:94" s="558" customFormat="1" ht="15.95" customHeight="1" x14ac:dyDescent="0.2">
      <c r="A90" s="706"/>
      <c r="B90" s="546"/>
      <c r="C90" s="546"/>
      <c r="D90" s="548"/>
      <c r="E90" s="546"/>
      <c r="F90" s="547"/>
      <c r="G90" s="547"/>
      <c r="H90" s="548"/>
      <c r="I90" s="546" t="s">
        <v>129</v>
      </c>
      <c r="J90" s="547"/>
      <c r="K90" s="548"/>
      <c r="L90" s="557" t="s">
        <v>236</v>
      </c>
      <c r="M90" s="562"/>
      <c r="N90" s="1238" t="s">
        <v>168</v>
      </c>
      <c r="O90" s="1239"/>
      <c r="P90" s="1242" t="s">
        <v>237</v>
      </c>
      <c r="Q90" s="1243"/>
      <c r="R90" s="1238" t="s">
        <v>9</v>
      </c>
      <c r="S90" s="1239"/>
      <c r="T90" s="551"/>
      <c r="U90" s="552"/>
      <c r="V90" s="552"/>
      <c r="W90" s="552"/>
      <c r="X90" s="553" t="s">
        <v>170</v>
      </c>
      <c r="Y90" s="554"/>
      <c r="Z90" s="555"/>
      <c r="AA90" s="553" t="s">
        <v>171</v>
      </c>
      <c r="AB90" s="554"/>
      <c r="AC90" s="555"/>
      <c r="AD90" s="553" t="s">
        <v>135</v>
      </c>
      <c r="AE90" s="554"/>
      <c r="AF90" s="555"/>
      <c r="AG90" s="1258" t="s">
        <v>172</v>
      </c>
      <c r="AH90" s="1259"/>
      <c r="AI90" s="1259"/>
      <c r="AJ90" s="1259"/>
      <c r="AK90" s="1259"/>
      <c r="AL90" s="1259"/>
      <c r="AM90" s="1259"/>
      <c r="AN90" s="1259"/>
      <c r="AO90" s="1259"/>
      <c r="AP90" s="1260"/>
      <c r="AQ90" s="556" t="s">
        <v>142</v>
      </c>
      <c r="AR90" s="488"/>
      <c r="AS90" s="488"/>
      <c r="AT90" s="1112" t="s">
        <v>547</v>
      </c>
      <c r="AU90" s="1113"/>
      <c r="AV90" s="1114"/>
      <c r="AW90" s="1035" t="s">
        <v>145</v>
      </c>
      <c r="AX90" s="1036"/>
      <c r="AY90" s="1037"/>
      <c r="AZ90" s="1035" t="s">
        <v>146</v>
      </c>
      <c r="BA90" s="1036"/>
      <c r="BB90" s="1037"/>
      <c r="BC90" s="1112" t="s">
        <v>147</v>
      </c>
      <c r="BD90" s="1113"/>
      <c r="BE90" s="1114"/>
      <c r="BF90" s="557" t="s">
        <v>238</v>
      </c>
      <c r="BG90" s="561"/>
      <c r="BH90" s="561"/>
      <c r="BI90" s="557" t="s">
        <v>196</v>
      </c>
      <c r="BJ90" s="561"/>
      <c r="BK90" s="561"/>
      <c r="BL90" s="557" t="s">
        <v>174</v>
      </c>
      <c r="BM90" s="561"/>
      <c r="BN90" s="561"/>
      <c r="BO90" s="1115"/>
      <c r="BP90" s="1116"/>
      <c r="BQ90" s="1117"/>
      <c r="BR90" s="1115"/>
      <c r="BS90" s="1116"/>
      <c r="BT90" s="1119"/>
      <c r="BU90" s="707" t="s">
        <v>272</v>
      </c>
      <c r="BV90" s="443"/>
      <c r="BW90" s="443"/>
      <c r="BX90" s="444"/>
      <c r="BY90" s="557" t="s">
        <v>274</v>
      </c>
      <c r="BZ90" s="561"/>
      <c r="CA90" s="561"/>
      <c r="CB90" s="561"/>
      <c r="CC90" s="561"/>
      <c r="CD90" s="708"/>
      <c r="CE90" s="549" t="s">
        <v>274</v>
      </c>
      <c r="CF90" s="563"/>
      <c r="CG90" s="563"/>
      <c r="CH90" s="563"/>
      <c r="CI90" s="563"/>
      <c r="CJ90" s="709"/>
      <c r="CK90" s="710"/>
      <c r="CL90" s="561"/>
      <c r="CM90" s="561"/>
      <c r="CN90" s="1038"/>
      <c r="CO90" s="1039"/>
      <c r="CP90" s="1040"/>
    </row>
    <row r="91" spans="1:94" s="558" customFormat="1" ht="15.95" customHeight="1" x14ac:dyDescent="0.2">
      <c r="B91" s="572"/>
      <c r="C91" s="572"/>
      <c r="D91" s="574"/>
      <c r="E91" s="572"/>
      <c r="F91" s="573"/>
      <c r="G91" s="573"/>
      <c r="H91" s="574"/>
      <c r="I91" s="572"/>
      <c r="J91" s="573"/>
      <c r="K91" s="574"/>
      <c r="L91" s="567"/>
      <c r="M91" s="568"/>
      <c r="N91" s="1240"/>
      <c r="O91" s="1241"/>
      <c r="P91" s="1244"/>
      <c r="Q91" s="1245"/>
      <c r="R91" s="1240"/>
      <c r="S91" s="1241"/>
      <c r="T91" s="585"/>
      <c r="U91" s="586"/>
      <c r="V91" s="586"/>
      <c r="W91" s="586"/>
      <c r="X91" s="1252" t="s">
        <v>267</v>
      </c>
      <c r="Y91" s="1253"/>
      <c r="Z91" s="1254"/>
      <c r="AA91" s="1252" t="s">
        <v>268</v>
      </c>
      <c r="AB91" s="1253"/>
      <c r="AC91" s="1254"/>
      <c r="AD91" s="1255" t="s">
        <v>267</v>
      </c>
      <c r="AE91" s="1256"/>
      <c r="AF91" s="1257"/>
      <c r="AG91" s="711"/>
      <c r="AH91" s="712"/>
      <c r="AI91" s="712"/>
      <c r="AJ91" s="712"/>
      <c r="AK91" s="712"/>
      <c r="AL91" s="712"/>
      <c r="AM91" s="712"/>
      <c r="AN91" s="712"/>
      <c r="AO91" s="712"/>
      <c r="AP91" s="568"/>
      <c r="AQ91" s="572"/>
      <c r="AR91" s="573"/>
      <c r="AS91" s="573"/>
      <c r="AT91" s="519"/>
      <c r="AU91" s="522"/>
      <c r="AV91" s="523"/>
      <c r="AW91" s="713"/>
      <c r="AX91" s="714"/>
      <c r="AY91" s="715"/>
      <c r="AZ91" s="713"/>
      <c r="BA91" s="714"/>
      <c r="BB91" s="715"/>
      <c r="BC91" s="519"/>
      <c r="BD91" s="522"/>
      <c r="BE91" s="523"/>
      <c r="BF91" s="716"/>
      <c r="BG91" s="717"/>
      <c r="BH91" s="717"/>
      <c r="BI91" s="718"/>
      <c r="BJ91" s="719"/>
      <c r="BK91" s="719"/>
      <c r="BL91" s="718"/>
      <c r="BM91" s="719"/>
      <c r="BN91" s="719"/>
      <c r="BO91" s="1120" t="s">
        <v>239</v>
      </c>
      <c r="BP91" s="1121"/>
      <c r="BQ91" s="1122"/>
      <c r="BR91" s="1123" t="s">
        <v>175</v>
      </c>
      <c r="BS91" s="1121"/>
      <c r="BT91" s="1122"/>
      <c r="BU91" s="720"/>
      <c r="BV91" s="712"/>
      <c r="BW91" s="712"/>
      <c r="BX91" s="568"/>
      <c r="BY91" s="718"/>
      <c r="BZ91" s="719"/>
      <c r="CA91" s="719"/>
      <c r="CB91" s="719"/>
      <c r="CC91" s="719"/>
      <c r="CD91" s="721"/>
      <c r="CE91" s="711"/>
      <c r="CF91" s="712"/>
      <c r="CG91" s="712"/>
      <c r="CH91" s="712"/>
      <c r="CI91" s="712"/>
      <c r="CJ91" s="722"/>
      <c r="CK91" s="723"/>
      <c r="CL91" s="719"/>
      <c r="CM91" s="719"/>
      <c r="CN91" s="1041"/>
      <c r="CO91" s="1042"/>
      <c r="CP91" s="1043"/>
    </row>
    <row r="92" spans="1:94" s="724" customFormat="1" ht="23.95" customHeight="1" x14ac:dyDescent="0.2">
      <c r="A92" s="1110"/>
      <c r="B92" s="1230"/>
      <c r="C92" s="1062"/>
      <c r="D92" s="1109"/>
      <c r="E92" s="1232"/>
      <c r="F92" s="1233"/>
      <c r="G92" s="1233"/>
      <c r="H92" s="1234"/>
      <c r="I92" s="1232"/>
      <c r="J92" s="1233"/>
      <c r="K92" s="1234"/>
      <c r="L92" s="1232"/>
      <c r="M92" s="1234"/>
      <c r="N92" s="1232"/>
      <c r="O92" s="1234"/>
      <c r="P92" s="1232"/>
      <c r="Q92" s="1234"/>
      <c r="R92" s="1232"/>
      <c r="S92" s="1234"/>
      <c r="T92" s="1232"/>
      <c r="U92" s="1233"/>
      <c r="V92" s="1233"/>
      <c r="W92" s="1234"/>
      <c r="X92" s="1246"/>
      <c r="Y92" s="1247"/>
      <c r="Z92" s="1248"/>
      <c r="AA92" s="1246"/>
      <c r="AB92" s="1247"/>
      <c r="AC92" s="1248"/>
      <c r="AD92" s="1246"/>
      <c r="AE92" s="1247"/>
      <c r="AF92" s="1248"/>
      <c r="AG92" s="1053"/>
      <c r="AH92" s="1054"/>
      <c r="AI92" s="1054"/>
      <c r="AJ92" s="1054"/>
      <c r="AK92" s="1054"/>
      <c r="AL92" s="1054"/>
      <c r="AM92" s="1054"/>
      <c r="AN92" s="1054"/>
      <c r="AO92" s="1054"/>
      <c r="AP92" s="1055"/>
      <c r="AQ92" s="1290"/>
      <c r="AR92" s="1291"/>
      <c r="AS92" s="1292"/>
      <c r="AT92" s="1290"/>
      <c r="AU92" s="1291"/>
      <c r="AV92" s="1292"/>
      <c r="AW92" s="1290"/>
      <c r="AX92" s="1291"/>
      <c r="AY92" s="1292"/>
      <c r="AZ92" s="1290"/>
      <c r="BA92" s="1291"/>
      <c r="BB92" s="1292"/>
      <c r="BC92" s="1290"/>
      <c r="BD92" s="1291"/>
      <c r="BE92" s="1292"/>
      <c r="BF92" s="1264"/>
      <c r="BG92" s="1265"/>
      <c r="BH92" s="1266"/>
      <c r="BI92" s="1124"/>
      <c r="BJ92" s="1125"/>
      <c r="BK92" s="1126"/>
      <c r="BL92" s="1124"/>
      <c r="BM92" s="1125"/>
      <c r="BN92" s="1126"/>
      <c r="BO92" s="1133"/>
      <c r="BP92" s="1134"/>
      <c r="BQ92" s="1135"/>
      <c r="BR92" s="1139"/>
      <c r="BS92" s="1140"/>
      <c r="BT92" s="1141"/>
      <c r="BU92" s="1077"/>
      <c r="BV92" s="1078"/>
      <c r="BW92" s="1078"/>
      <c r="BX92" s="1079"/>
      <c r="BY92" s="1053"/>
      <c r="BZ92" s="1054"/>
      <c r="CA92" s="1054"/>
      <c r="CB92" s="1054"/>
      <c r="CC92" s="1054"/>
      <c r="CD92" s="1055"/>
      <c r="CE92" s="1062"/>
      <c r="CF92" s="1063"/>
      <c r="CG92" s="1063"/>
      <c r="CH92" s="1063"/>
      <c r="CI92" s="1063"/>
      <c r="CJ92" s="1064"/>
      <c r="CK92" s="1106"/>
      <c r="CL92" s="1063"/>
      <c r="CM92" s="1063"/>
      <c r="CN92" s="1062"/>
      <c r="CO92" s="1063"/>
      <c r="CP92" s="1109"/>
    </row>
    <row r="93" spans="1:94" s="724" customFormat="1" ht="27" customHeight="1" x14ac:dyDescent="0.2">
      <c r="A93" s="1110"/>
      <c r="B93" s="1231"/>
      <c r="C93" s="1065"/>
      <c r="D93" s="1110"/>
      <c r="E93" s="1235"/>
      <c r="F93" s="1236"/>
      <c r="G93" s="1236"/>
      <c r="H93" s="1237"/>
      <c r="I93" s="1235"/>
      <c r="J93" s="1236"/>
      <c r="K93" s="1237"/>
      <c r="L93" s="1235"/>
      <c r="M93" s="1237"/>
      <c r="N93" s="1235"/>
      <c r="O93" s="1237"/>
      <c r="P93" s="1235"/>
      <c r="Q93" s="1237"/>
      <c r="R93" s="1235"/>
      <c r="S93" s="1237"/>
      <c r="T93" s="1235"/>
      <c r="U93" s="1236"/>
      <c r="V93" s="1236"/>
      <c r="W93" s="1237"/>
      <c r="X93" s="1249"/>
      <c r="Y93" s="1250"/>
      <c r="Z93" s="1251"/>
      <c r="AA93" s="1249"/>
      <c r="AB93" s="1250"/>
      <c r="AC93" s="1251"/>
      <c r="AD93" s="1249"/>
      <c r="AE93" s="1250"/>
      <c r="AF93" s="1251"/>
      <c r="AG93" s="1056"/>
      <c r="AH93" s="1057"/>
      <c r="AI93" s="1057"/>
      <c r="AJ93" s="1057"/>
      <c r="AK93" s="1057"/>
      <c r="AL93" s="1057"/>
      <c r="AM93" s="1057"/>
      <c r="AN93" s="1057"/>
      <c r="AO93" s="1057"/>
      <c r="AP93" s="1058"/>
      <c r="AQ93" s="1290"/>
      <c r="AR93" s="1291"/>
      <c r="AS93" s="1292"/>
      <c r="AT93" s="1290"/>
      <c r="AU93" s="1291"/>
      <c r="AV93" s="1292"/>
      <c r="AW93" s="1290"/>
      <c r="AX93" s="1291"/>
      <c r="AY93" s="1292"/>
      <c r="AZ93" s="1290"/>
      <c r="BA93" s="1291"/>
      <c r="BB93" s="1292"/>
      <c r="BC93" s="1290"/>
      <c r="BD93" s="1291"/>
      <c r="BE93" s="1292"/>
      <c r="BF93" s="1267"/>
      <c r="BG93" s="1268"/>
      <c r="BH93" s="1269"/>
      <c r="BI93" s="1127"/>
      <c r="BJ93" s="1128"/>
      <c r="BK93" s="1129"/>
      <c r="BL93" s="1127"/>
      <c r="BM93" s="1128"/>
      <c r="BN93" s="1129"/>
      <c r="BO93" s="1136"/>
      <c r="BP93" s="1137"/>
      <c r="BQ93" s="1138"/>
      <c r="BR93" s="1142"/>
      <c r="BS93" s="1143"/>
      <c r="BT93" s="1144"/>
      <c r="BU93" s="1080"/>
      <c r="BV93" s="1081"/>
      <c r="BW93" s="1081"/>
      <c r="BX93" s="1082"/>
      <c r="BY93" s="1056"/>
      <c r="BZ93" s="1057"/>
      <c r="CA93" s="1057"/>
      <c r="CB93" s="1057"/>
      <c r="CC93" s="1057"/>
      <c r="CD93" s="1058"/>
      <c r="CE93" s="1065"/>
      <c r="CF93" s="1066"/>
      <c r="CG93" s="1066"/>
      <c r="CH93" s="1066"/>
      <c r="CI93" s="1066"/>
      <c r="CJ93" s="1067"/>
      <c r="CK93" s="1107"/>
      <c r="CL93" s="1066"/>
      <c r="CM93" s="1066"/>
      <c r="CN93" s="1065"/>
      <c r="CO93" s="1066"/>
      <c r="CP93" s="1110"/>
    </row>
    <row r="94" spans="1:94" s="724" customFormat="1" ht="14.95" customHeight="1" x14ac:dyDescent="0.2">
      <c r="A94" s="1110"/>
      <c r="B94" s="1231"/>
      <c r="C94" s="1065"/>
      <c r="D94" s="1110"/>
      <c r="E94" s="1235"/>
      <c r="F94" s="1236"/>
      <c r="G94" s="1236"/>
      <c r="H94" s="1237"/>
      <c r="I94" s="1235"/>
      <c r="J94" s="1236"/>
      <c r="K94" s="1237"/>
      <c r="L94" s="1235"/>
      <c r="M94" s="1237"/>
      <c r="N94" s="1235"/>
      <c r="O94" s="1237"/>
      <c r="P94" s="1235"/>
      <c r="Q94" s="1237"/>
      <c r="R94" s="1235"/>
      <c r="S94" s="1237"/>
      <c r="T94" s="1235"/>
      <c r="U94" s="1236"/>
      <c r="V94" s="1236"/>
      <c r="W94" s="1237"/>
      <c r="X94" s="1249"/>
      <c r="Y94" s="1250"/>
      <c r="Z94" s="1251"/>
      <c r="AA94" s="1249"/>
      <c r="AB94" s="1250"/>
      <c r="AC94" s="1251"/>
      <c r="AD94" s="1249"/>
      <c r="AE94" s="1250"/>
      <c r="AF94" s="1251"/>
      <c r="AG94" s="1056"/>
      <c r="AH94" s="1057"/>
      <c r="AI94" s="1057"/>
      <c r="AJ94" s="1057"/>
      <c r="AK94" s="1057"/>
      <c r="AL94" s="1057"/>
      <c r="AM94" s="1057"/>
      <c r="AN94" s="1057"/>
      <c r="AO94" s="1057"/>
      <c r="AP94" s="1058"/>
      <c r="AQ94" s="1290"/>
      <c r="AR94" s="1291"/>
      <c r="AS94" s="1292"/>
      <c r="AT94" s="1290"/>
      <c r="AU94" s="1291"/>
      <c r="AV94" s="1292"/>
      <c r="AW94" s="1290"/>
      <c r="AX94" s="1291"/>
      <c r="AY94" s="1292"/>
      <c r="AZ94" s="1290"/>
      <c r="BA94" s="1291"/>
      <c r="BB94" s="1292"/>
      <c r="BC94" s="1290"/>
      <c r="BD94" s="1291"/>
      <c r="BE94" s="1292"/>
      <c r="BF94" s="1267"/>
      <c r="BG94" s="1268"/>
      <c r="BH94" s="1269"/>
      <c r="BI94" s="1127"/>
      <c r="BJ94" s="1128"/>
      <c r="BK94" s="1129"/>
      <c r="BL94" s="1127"/>
      <c r="BM94" s="1128"/>
      <c r="BN94" s="1129"/>
      <c r="BO94" s="1136"/>
      <c r="BP94" s="1137"/>
      <c r="BQ94" s="1138"/>
      <c r="BR94" s="1142"/>
      <c r="BS94" s="1143"/>
      <c r="BT94" s="1144"/>
      <c r="BU94" s="1080"/>
      <c r="BV94" s="1081"/>
      <c r="BW94" s="1081"/>
      <c r="BX94" s="1082"/>
      <c r="BY94" s="1056"/>
      <c r="BZ94" s="1057"/>
      <c r="CA94" s="1057"/>
      <c r="CB94" s="1057"/>
      <c r="CC94" s="1057"/>
      <c r="CD94" s="1058"/>
      <c r="CE94" s="1065"/>
      <c r="CF94" s="1066"/>
      <c r="CG94" s="1066"/>
      <c r="CH94" s="1066"/>
      <c r="CI94" s="1066"/>
      <c r="CJ94" s="1067"/>
      <c r="CK94" s="1107"/>
      <c r="CL94" s="1066"/>
      <c r="CM94" s="1066"/>
      <c r="CN94" s="1065"/>
      <c r="CO94" s="1066"/>
      <c r="CP94" s="1110"/>
    </row>
    <row r="95" spans="1:94" s="724" customFormat="1" ht="14.95" customHeight="1" thickBot="1" x14ac:dyDescent="0.25">
      <c r="A95" s="559"/>
      <c r="B95" s="725"/>
      <c r="C95" s="1086"/>
      <c r="D95" s="1086"/>
      <c r="E95" s="1332"/>
      <c r="F95" s="1332"/>
      <c r="G95" s="1332"/>
      <c r="H95" s="1332"/>
      <c r="I95" s="1261"/>
      <c r="J95" s="1261"/>
      <c r="K95" s="1261"/>
      <c r="L95" s="1332"/>
      <c r="M95" s="1332"/>
      <c r="N95" s="1261"/>
      <c r="O95" s="1261"/>
      <c r="P95" s="1261"/>
      <c r="Q95" s="1261"/>
      <c r="R95" s="1261"/>
      <c r="S95" s="1261"/>
      <c r="T95" s="1262"/>
      <c r="U95" s="1262"/>
      <c r="V95" s="1262"/>
      <c r="W95" s="1262"/>
      <c r="X95" s="1263"/>
      <c r="Y95" s="1263"/>
      <c r="Z95" s="1263"/>
      <c r="AA95" s="1263"/>
      <c r="AB95" s="1263"/>
      <c r="AC95" s="1263"/>
      <c r="AD95" s="1263"/>
      <c r="AE95" s="1263"/>
      <c r="AF95" s="1263"/>
      <c r="AG95" s="1339" t="s">
        <v>240</v>
      </c>
      <c r="AH95" s="1339"/>
      <c r="AI95" s="1339"/>
      <c r="AJ95" s="1339"/>
      <c r="AK95" s="1339"/>
      <c r="AL95" s="1339"/>
      <c r="AM95" s="1339"/>
      <c r="AN95" s="1339"/>
      <c r="AO95" s="1339"/>
      <c r="AP95" s="1339"/>
      <c r="AQ95" s="1263"/>
      <c r="AR95" s="1263"/>
      <c r="AS95" s="1263"/>
      <c r="AT95" s="1263"/>
      <c r="AU95" s="1263"/>
      <c r="AV95" s="1263"/>
      <c r="AW95" s="1263"/>
      <c r="AX95" s="1263"/>
      <c r="AY95" s="1263"/>
      <c r="AZ95" s="1263"/>
      <c r="BA95" s="1263"/>
      <c r="BB95" s="1263"/>
      <c r="BC95" s="1263"/>
      <c r="BD95" s="1263"/>
      <c r="BE95" s="1263"/>
      <c r="BF95" s="1319"/>
      <c r="BG95" s="1319"/>
      <c r="BH95" s="1319"/>
      <c r="BI95" s="1130"/>
      <c r="BJ95" s="1131"/>
      <c r="BK95" s="1132"/>
      <c r="BL95" s="1130"/>
      <c r="BM95" s="1131"/>
      <c r="BN95" s="1132"/>
      <c r="BO95" s="1068"/>
      <c r="BP95" s="1069"/>
      <c r="BQ95" s="1111"/>
      <c r="BR95" s="1069"/>
      <c r="BS95" s="1069"/>
      <c r="BT95" s="1070"/>
      <c r="BU95" s="1083"/>
      <c r="BV95" s="1084"/>
      <c r="BW95" s="1084"/>
      <c r="BX95" s="1085"/>
      <c r="BY95" s="1059"/>
      <c r="BZ95" s="1060"/>
      <c r="CA95" s="1060"/>
      <c r="CB95" s="1060"/>
      <c r="CC95" s="1060"/>
      <c r="CD95" s="1061"/>
      <c r="CE95" s="1086"/>
      <c r="CF95" s="1086"/>
      <c r="CG95" s="1086"/>
      <c r="CH95" s="1086"/>
      <c r="CI95" s="1086"/>
      <c r="CJ95" s="1087"/>
      <c r="CK95" s="1108"/>
      <c r="CL95" s="1069"/>
      <c r="CM95" s="1069"/>
      <c r="CN95" s="1068"/>
      <c r="CO95" s="1069"/>
      <c r="CP95" s="1111"/>
    </row>
    <row r="96" spans="1:94" s="489" customFormat="1" ht="23.15" customHeight="1" thickTop="1" thickBot="1" x14ac:dyDescent="0.25">
      <c r="A96" s="560"/>
      <c r="B96" s="726" t="s">
        <v>176</v>
      </c>
      <c r="C96" s="727"/>
      <c r="D96" s="727"/>
      <c r="E96" s="727"/>
      <c r="F96" s="727"/>
      <c r="G96" s="727"/>
      <c r="H96" s="727"/>
      <c r="I96" s="727"/>
      <c r="J96" s="727"/>
      <c r="K96" s="727"/>
      <c r="L96" s="727"/>
      <c r="M96" s="727"/>
      <c r="N96" s="727"/>
      <c r="O96" s="727"/>
      <c r="P96" s="727"/>
      <c r="Q96" s="727"/>
      <c r="R96" s="727"/>
      <c r="S96" s="727"/>
      <c r="T96" s="727"/>
      <c r="U96" s="727"/>
      <c r="V96" s="727"/>
      <c r="W96" s="727"/>
      <c r="X96" s="727"/>
      <c r="Y96" s="727"/>
      <c r="Z96" s="727"/>
      <c r="AA96" s="727"/>
      <c r="AB96" s="727"/>
      <c r="AC96" s="727"/>
      <c r="AD96" s="727"/>
      <c r="AE96" s="727"/>
      <c r="AF96" s="727"/>
      <c r="AG96" s="727"/>
      <c r="AH96" s="727"/>
      <c r="AI96" s="727"/>
      <c r="AJ96" s="727"/>
      <c r="AK96" s="727"/>
      <c r="AL96" s="727"/>
      <c r="AM96" s="727"/>
      <c r="AN96" s="727"/>
      <c r="AO96" s="727"/>
      <c r="AP96" s="728"/>
      <c r="AQ96" s="1272" t="str">
        <f>IF($B92="","",SUM(AQ92:AS94))</f>
        <v/>
      </c>
      <c r="AR96" s="1273"/>
      <c r="AS96" s="1274"/>
      <c r="AT96" s="1272" t="str">
        <f>IF($B92="","",SUM(AT92:AV94))</f>
        <v/>
      </c>
      <c r="AU96" s="1273"/>
      <c r="AV96" s="1274"/>
      <c r="AW96" s="1272" t="str">
        <f>IF($B92="","",SUM(AW92:AY94))</f>
        <v/>
      </c>
      <c r="AX96" s="1273"/>
      <c r="AY96" s="1274"/>
      <c r="AZ96" s="1272" t="str">
        <f>IF($B92="","",SUM(AZ92:BB94))</f>
        <v/>
      </c>
      <c r="BA96" s="1273"/>
      <c r="BB96" s="1274"/>
      <c r="BC96" s="1272" t="str">
        <f>IF($B92="","",SUM(BC92:BE94))</f>
        <v/>
      </c>
      <c r="BD96" s="1273"/>
      <c r="BE96" s="1274"/>
      <c r="BF96" s="1071"/>
      <c r="BG96" s="1072"/>
      <c r="BH96" s="1072"/>
      <c r="BI96" s="1072"/>
      <c r="BJ96" s="1072"/>
      <c r="BK96" s="1072"/>
      <c r="BL96" s="1072"/>
      <c r="BM96" s="1072"/>
      <c r="BN96" s="1072"/>
      <c r="BO96" s="1072"/>
      <c r="BP96" s="1072"/>
      <c r="BQ96" s="1072"/>
      <c r="BR96" s="1072"/>
      <c r="BS96" s="1072"/>
      <c r="BT96" s="1073"/>
      <c r="BU96" s="1074"/>
      <c r="BV96" s="1075"/>
      <c r="BW96" s="1075"/>
      <c r="BX96" s="1075"/>
      <c r="BY96" s="1075"/>
      <c r="BZ96" s="1075"/>
      <c r="CA96" s="1075"/>
      <c r="CB96" s="1075"/>
      <c r="CC96" s="1075"/>
      <c r="CD96" s="1075"/>
      <c r="CE96" s="1075"/>
      <c r="CF96" s="1075"/>
      <c r="CG96" s="1075"/>
      <c r="CH96" s="1075"/>
      <c r="CI96" s="1075"/>
      <c r="CJ96" s="1076"/>
      <c r="CK96" s="729"/>
      <c r="CL96" s="727"/>
      <c r="CM96" s="727"/>
      <c r="CN96" s="726"/>
      <c r="CO96" s="727"/>
      <c r="CP96" s="728"/>
    </row>
    <row r="97" spans="1:147" s="489" customFormat="1" ht="10.55" customHeight="1" x14ac:dyDescent="0.2">
      <c r="A97" s="507"/>
      <c r="B97" s="488"/>
      <c r="F97" s="488"/>
      <c r="G97" s="488"/>
      <c r="H97" s="488"/>
      <c r="I97" s="488"/>
      <c r="J97" s="488"/>
      <c r="K97" s="488"/>
      <c r="L97" s="492"/>
      <c r="M97" s="492"/>
      <c r="N97" s="488"/>
      <c r="O97" s="488"/>
      <c r="P97" s="488"/>
      <c r="Q97" s="488"/>
      <c r="R97" s="488"/>
      <c r="S97" s="488"/>
      <c r="T97" s="488"/>
      <c r="U97" s="488"/>
      <c r="V97" s="488"/>
      <c r="W97" s="488"/>
      <c r="X97" s="488"/>
      <c r="Y97" s="488"/>
      <c r="Z97" s="488"/>
      <c r="AA97" s="488"/>
      <c r="AB97" s="488"/>
      <c r="AC97" s="488"/>
      <c r="AD97" s="488"/>
      <c r="AE97" s="488"/>
      <c r="AF97" s="488"/>
      <c r="AG97" s="488"/>
      <c r="AH97" s="488"/>
      <c r="AK97" s="488"/>
    </row>
    <row r="98" spans="1:147" s="489" customFormat="1" ht="18" customHeight="1" thickBot="1" x14ac:dyDescent="0.25">
      <c r="A98" s="507"/>
      <c r="B98" s="538" t="s">
        <v>177</v>
      </c>
      <c r="H98" s="494"/>
      <c r="I98" s="494"/>
      <c r="J98" s="494"/>
      <c r="K98" s="494"/>
      <c r="L98" s="494"/>
      <c r="M98" s="494"/>
      <c r="N98" s="494"/>
    </row>
    <row r="99" spans="1:147" s="489" customFormat="1" ht="15.95" customHeight="1" x14ac:dyDescent="0.2">
      <c r="A99" s="560"/>
      <c r="B99" s="520" t="s">
        <v>241</v>
      </c>
      <c r="C99" s="520" t="s">
        <v>130</v>
      </c>
      <c r="D99" s="511"/>
      <c r="E99" s="520" t="s">
        <v>200</v>
      </c>
      <c r="F99" s="510"/>
      <c r="G99" s="509"/>
      <c r="H99" s="511"/>
      <c r="I99" s="520" t="s">
        <v>131</v>
      </c>
      <c r="J99" s="509"/>
      <c r="K99" s="511"/>
      <c r="L99" s="520" t="s">
        <v>94</v>
      </c>
      <c r="M99" s="539"/>
      <c r="N99" s="520" t="s">
        <v>161</v>
      </c>
      <c r="O99" s="540"/>
      <c r="P99" s="1270" t="s">
        <v>233</v>
      </c>
      <c r="Q99" s="1271"/>
      <c r="R99" s="508" t="s">
        <v>134</v>
      </c>
      <c r="S99" s="509"/>
      <c r="T99" s="508" t="s">
        <v>163</v>
      </c>
      <c r="U99" s="509"/>
      <c r="V99" s="509"/>
      <c r="W99" s="509"/>
      <c r="X99" s="509"/>
      <c r="Y99" s="509"/>
      <c r="Z99" s="509"/>
      <c r="AA99" s="509"/>
      <c r="AB99" s="509"/>
      <c r="AC99" s="509"/>
      <c r="AD99" s="509"/>
      <c r="AE99" s="509"/>
      <c r="AF99" s="511"/>
      <c r="AG99" s="520" t="s">
        <v>164</v>
      </c>
      <c r="AH99" s="509"/>
      <c r="AI99" s="509"/>
      <c r="AJ99" s="509"/>
      <c r="AK99" s="509"/>
      <c r="AL99" s="509"/>
      <c r="AM99" s="509"/>
      <c r="AN99" s="509"/>
      <c r="AO99" s="509"/>
      <c r="AP99" s="511"/>
      <c r="AQ99" s="508" t="s">
        <v>143</v>
      </c>
      <c r="AR99" s="509"/>
      <c r="AS99" s="509"/>
      <c r="AT99" s="509"/>
      <c r="AU99" s="509"/>
      <c r="AV99" s="509"/>
      <c r="AW99" s="509"/>
      <c r="AX99" s="509"/>
      <c r="AY99" s="509"/>
      <c r="AZ99" s="509"/>
      <c r="BA99" s="509"/>
      <c r="BB99" s="509"/>
      <c r="BC99" s="509"/>
      <c r="BD99" s="509"/>
      <c r="BE99" s="511"/>
      <c r="BF99" s="530" t="s">
        <v>165</v>
      </c>
      <c r="BG99" s="536"/>
      <c r="BH99" s="536"/>
      <c r="BI99" s="541" t="s">
        <v>195</v>
      </c>
      <c r="BJ99" s="542"/>
      <c r="BK99" s="542"/>
      <c r="BL99" s="541" t="s">
        <v>166</v>
      </c>
      <c r="BM99" s="542"/>
      <c r="BN99" s="542"/>
      <c r="BO99" s="701" t="s">
        <v>193</v>
      </c>
      <c r="BP99" s="702"/>
      <c r="BQ99" s="702"/>
      <c r="BR99" s="703"/>
      <c r="BS99" s="545" t="s">
        <v>194</v>
      </c>
      <c r="BT99" s="543"/>
      <c r="BU99" s="543"/>
      <c r="BV99" s="543"/>
      <c r="BW99" s="543"/>
      <c r="BX99" s="544"/>
      <c r="BY99" s="565" t="s">
        <v>273</v>
      </c>
      <c r="BZ99" s="587"/>
      <c r="CA99" s="587"/>
      <c r="CB99" s="587"/>
      <c r="CC99" s="587"/>
      <c r="CD99" s="704"/>
      <c r="CE99" s="705" t="s">
        <v>128</v>
      </c>
      <c r="CF99" s="536"/>
      <c r="CG99" s="536"/>
      <c r="CH99" s="1035" t="s">
        <v>548</v>
      </c>
      <c r="CI99" s="1036"/>
      <c r="CJ99" s="1037"/>
    </row>
    <row r="100" spans="1:147" s="558" customFormat="1" ht="15.95" customHeight="1" x14ac:dyDescent="0.2">
      <c r="A100" s="706"/>
      <c r="B100" s="546"/>
      <c r="C100" s="546"/>
      <c r="D100" s="548"/>
      <c r="E100" s="546"/>
      <c r="F100" s="547"/>
      <c r="G100" s="547"/>
      <c r="H100" s="548"/>
      <c r="I100" s="546" t="s">
        <v>129</v>
      </c>
      <c r="J100" s="547"/>
      <c r="K100" s="548"/>
      <c r="L100" s="557" t="s">
        <v>178</v>
      </c>
      <c r="M100" s="562"/>
      <c r="N100" s="1238" t="s">
        <v>168</v>
      </c>
      <c r="O100" s="1239"/>
      <c r="P100" s="1242" t="s">
        <v>242</v>
      </c>
      <c r="Q100" s="1243"/>
      <c r="R100" s="1238" t="s">
        <v>9</v>
      </c>
      <c r="S100" s="1239"/>
      <c r="T100" s="551"/>
      <c r="U100" s="552"/>
      <c r="V100" s="552"/>
      <c r="W100" s="552"/>
      <c r="X100" s="553" t="s">
        <v>170</v>
      </c>
      <c r="Y100" s="554"/>
      <c r="Z100" s="555"/>
      <c r="AA100" s="553" t="s">
        <v>171</v>
      </c>
      <c r="AB100" s="554"/>
      <c r="AC100" s="555"/>
      <c r="AD100" s="553" t="s">
        <v>135</v>
      </c>
      <c r="AE100" s="554"/>
      <c r="AF100" s="555"/>
      <c r="AG100" s="1275" t="s">
        <v>243</v>
      </c>
      <c r="AH100" s="1276"/>
      <c r="AI100" s="1276"/>
      <c r="AJ100" s="1276"/>
      <c r="AK100" s="1276"/>
      <c r="AL100" s="1276"/>
      <c r="AM100" s="1276"/>
      <c r="AN100" s="1276"/>
      <c r="AO100" s="1276"/>
      <c r="AP100" s="1277"/>
      <c r="AQ100" s="556" t="s">
        <v>142</v>
      </c>
      <c r="AR100" s="488"/>
      <c r="AS100" s="488"/>
      <c r="AT100" s="1112" t="s">
        <v>547</v>
      </c>
      <c r="AU100" s="1113"/>
      <c r="AV100" s="1114"/>
      <c r="AW100" s="1035" t="s">
        <v>145</v>
      </c>
      <c r="AX100" s="1036"/>
      <c r="AY100" s="1037"/>
      <c r="AZ100" s="1035" t="s">
        <v>146</v>
      </c>
      <c r="BA100" s="1036"/>
      <c r="BB100" s="1037"/>
      <c r="BC100" s="1112" t="s">
        <v>147</v>
      </c>
      <c r="BD100" s="1113"/>
      <c r="BE100" s="1114"/>
      <c r="BF100" s="557" t="s">
        <v>173</v>
      </c>
      <c r="BG100" s="561"/>
      <c r="BH100" s="561"/>
      <c r="BI100" s="557" t="s">
        <v>196</v>
      </c>
      <c r="BJ100" s="561"/>
      <c r="BK100" s="561"/>
      <c r="BL100" s="557" t="s">
        <v>174</v>
      </c>
      <c r="BM100" s="561"/>
      <c r="BN100" s="561"/>
      <c r="BO100" s="707" t="s">
        <v>272</v>
      </c>
      <c r="BP100" s="443"/>
      <c r="BQ100" s="443"/>
      <c r="BR100" s="444"/>
      <c r="BS100" s="557" t="s">
        <v>274</v>
      </c>
      <c r="BT100" s="561"/>
      <c r="BU100" s="561"/>
      <c r="BV100" s="561"/>
      <c r="BW100" s="561"/>
      <c r="BX100" s="708"/>
      <c r="BY100" s="549" t="s">
        <v>274</v>
      </c>
      <c r="BZ100" s="563"/>
      <c r="CA100" s="563"/>
      <c r="CB100" s="563"/>
      <c r="CC100" s="563"/>
      <c r="CD100" s="709"/>
      <c r="CE100" s="710"/>
      <c r="CF100" s="561"/>
      <c r="CG100" s="561"/>
      <c r="CH100" s="1038"/>
      <c r="CI100" s="1039"/>
      <c r="CJ100" s="1040"/>
    </row>
    <row r="101" spans="1:147" s="558" customFormat="1" ht="15.95" customHeight="1" x14ac:dyDescent="0.2">
      <c r="B101" s="572"/>
      <c r="C101" s="572"/>
      <c r="D101" s="574"/>
      <c r="E101" s="572"/>
      <c r="F101" s="573"/>
      <c r="G101" s="573"/>
      <c r="H101" s="574"/>
      <c r="I101" s="572"/>
      <c r="J101" s="573"/>
      <c r="K101" s="574"/>
      <c r="L101" s="567"/>
      <c r="M101" s="568"/>
      <c r="N101" s="1240"/>
      <c r="O101" s="1241"/>
      <c r="P101" s="1244"/>
      <c r="Q101" s="1245"/>
      <c r="R101" s="1240"/>
      <c r="S101" s="1241"/>
      <c r="T101" s="585"/>
      <c r="U101" s="586"/>
      <c r="V101" s="586"/>
      <c r="W101" s="586"/>
      <c r="X101" s="1252" t="str">
        <f>"（"&amp;データ!AH3&amp;"年度）"</f>
        <v>（R2年度）</v>
      </c>
      <c r="Y101" s="1253"/>
      <c r="Z101" s="1254"/>
      <c r="AA101" s="1252" t="e">
        <f>"（"&amp;R102&amp;"年度）"</f>
        <v>#REF!</v>
      </c>
      <c r="AB101" s="1253"/>
      <c r="AC101" s="1254"/>
      <c r="AD101" s="1255" t="s">
        <v>267</v>
      </c>
      <c r="AE101" s="1256"/>
      <c r="AF101" s="1257"/>
      <c r="AG101" s="1278"/>
      <c r="AH101" s="1279"/>
      <c r="AI101" s="1279"/>
      <c r="AJ101" s="1279"/>
      <c r="AK101" s="1279"/>
      <c r="AL101" s="1279"/>
      <c r="AM101" s="1279"/>
      <c r="AN101" s="1279"/>
      <c r="AO101" s="1279"/>
      <c r="AP101" s="1280"/>
      <c r="AQ101" s="572"/>
      <c r="AR101" s="573"/>
      <c r="AS101" s="573"/>
      <c r="AT101" s="519"/>
      <c r="AU101" s="522"/>
      <c r="AV101" s="523"/>
      <c r="AW101" s="713"/>
      <c r="AX101" s="714"/>
      <c r="AY101" s="715"/>
      <c r="AZ101" s="713"/>
      <c r="BA101" s="714"/>
      <c r="BB101" s="715"/>
      <c r="BC101" s="519"/>
      <c r="BD101" s="522"/>
      <c r="BE101" s="523"/>
      <c r="BF101" s="716"/>
      <c r="BG101" s="717"/>
      <c r="BH101" s="717"/>
      <c r="BI101" s="718"/>
      <c r="BJ101" s="719"/>
      <c r="BK101" s="719"/>
      <c r="BL101" s="718"/>
      <c r="BM101" s="719"/>
      <c r="BN101" s="719"/>
      <c r="BO101" s="720"/>
      <c r="BP101" s="712"/>
      <c r="BQ101" s="712"/>
      <c r="BR101" s="568"/>
      <c r="BS101" s="718"/>
      <c r="BT101" s="719"/>
      <c r="BU101" s="719"/>
      <c r="BV101" s="719"/>
      <c r="BW101" s="719"/>
      <c r="BX101" s="721"/>
      <c r="BY101" s="711"/>
      <c r="BZ101" s="712"/>
      <c r="CA101" s="712"/>
      <c r="CB101" s="712"/>
      <c r="CC101" s="712"/>
      <c r="CD101" s="722"/>
      <c r="CE101" s="723"/>
      <c r="CF101" s="719"/>
      <c r="CG101" s="719"/>
      <c r="CH101" s="1041"/>
      <c r="CI101" s="1042"/>
      <c r="CJ101" s="1043"/>
    </row>
    <row r="102" spans="1:147" s="724" customFormat="1" ht="23.95" customHeight="1" x14ac:dyDescent="0.2">
      <c r="A102" s="1110"/>
      <c r="B102" s="1230">
        <f>データ!U3</f>
        <v>1</v>
      </c>
      <c r="C102" s="1062" t="s">
        <v>216</v>
      </c>
      <c r="D102" s="1109"/>
      <c r="E102" s="1281" t="e">
        <f>'胡蝶蘭ﾌｧｰﾑ）3-5号'!X36</f>
        <v>#REF!</v>
      </c>
      <c r="F102" s="1282"/>
      <c r="G102" s="1282"/>
      <c r="H102" s="1283"/>
      <c r="I102" s="1232" t="e">
        <f>#REF!</f>
        <v>#REF!</v>
      </c>
      <c r="J102" s="1233"/>
      <c r="K102" s="1234"/>
      <c r="L102" s="1295" t="e">
        <f>#REF!</f>
        <v>#REF!</v>
      </c>
      <c r="M102" s="1296"/>
      <c r="N102" s="1232">
        <v>1</v>
      </c>
      <c r="O102" s="1234"/>
      <c r="P102" s="1232" t="e">
        <f>#REF!</f>
        <v>#REF!</v>
      </c>
      <c r="Q102" s="1234"/>
      <c r="R102" s="1232" t="e">
        <f>#REF!</f>
        <v>#REF!</v>
      </c>
      <c r="S102" s="1234"/>
      <c r="T102" s="1299" t="e">
        <f>#REF!</f>
        <v>#REF!</v>
      </c>
      <c r="U102" s="1300"/>
      <c r="V102" s="1300"/>
      <c r="W102" s="1301"/>
      <c r="X102" s="1287" t="e">
        <f>#REF!</f>
        <v>#REF!</v>
      </c>
      <c r="Y102" s="1288"/>
      <c r="Z102" s="1289"/>
      <c r="AA102" s="1287" t="e">
        <f>#REF!</f>
        <v>#REF!</v>
      </c>
      <c r="AB102" s="1288"/>
      <c r="AC102" s="1289"/>
      <c r="AD102" s="1246"/>
      <c r="AE102" s="1247"/>
      <c r="AF102" s="1248"/>
      <c r="AG102" s="1293" t="e">
        <f>#REF!</f>
        <v>#REF!</v>
      </c>
      <c r="AH102" s="1089"/>
      <c r="AI102" s="1089"/>
      <c r="AJ102" s="1089"/>
      <c r="AK102" s="1089"/>
      <c r="AL102" s="1089"/>
      <c r="AM102" s="1089"/>
      <c r="AN102" s="1089"/>
      <c r="AO102" s="1089"/>
      <c r="AP102" s="1090"/>
      <c r="AQ102" s="1290">
        <f>データ!AO3-'胡蝶蘭ﾌｧｰﾑ）資材計画'!BO42</f>
        <v>114302148</v>
      </c>
      <c r="AR102" s="1291"/>
      <c r="AS102" s="1292"/>
      <c r="AT102" s="1290">
        <f>'胡蝶蘭ﾌｧｰﾑ）補助額'!D79</f>
        <v>46119000</v>
      </c>
      <c r="AU102" s="1291"/>
      <c r="AV102" s="1292"/>
      <c r="AW102" s="1290" t="e">
        <f>#REF!</f>
        <v>#REF!</v>
      </c>
      <c r="AX102" s="1291"/>
      <c r="AY102" s="1292"/>
      <c r="AZ102" s="1290" t="e">
        <f>#REF!</f>
        <v>#REF!</v>
      </c>
      <c r="BA102" s="1291"/>
      <c r="BB102" s="1292"/>
      <c r="BC102" s="1290">
        <f>AQ102-AT102</f>
        <v>68183148</v>
      </c>
      <c r="BD102" s="1291"/>
      <c r="BE102" s="1292"/>
      <c r="BF102" s="1044" t="e">
        <f>#REF!</f>
        <v>#REF!</v>
      </c>
      <c r="BG102" s="1045"/>
      <c r="BH102" s="1046"/>
      <c r="BI102" s="1053" t="e">
        <f>#REF!</f>
        <v>#REF!</v>
      </c>
      <c r="BJ102" s="1054"/>
      <c r="BK102" s="1055"/>
      <c r="BL102" s="1062"/>
      <c r="BM102" s="1063"/>
      <c r="BN102" s="1064"/>
      <c r="BO102" s="1077"/>
      <c r="BP102" s="1078"/>
      <c r="BQ102" s="1078"/>
      <c r="BR102" s="1079"/>
      <c r="BS102" s="1053"/>
      <c r="BT102" s="1054"/>
      <c r="BU102" s="1054"/>
      <c r="BV102" s="1054"/>
      <c r="BW102" s="1054"/>
      <c r="BX102" s="1055"/>
      <c r="BY102" s="1062"/>
      <c r="BZ102" s="1063"/>
      <c r="CA102" s="1063"/>
      <c r="CB102" s="1063"/>
      <c r="CC102" s="1063"/>
      <c r="CD102" s="1064"/>
      <c r="CE102" s="1088" t="e">
        <f>#REF!</f>
        <v>#REF!</v>
      </c>
      <c r="CF102" s="1089"/>
      <c r="CG102" s="1090"/>
      <c r="CH102" s="1097" t="s">
        <v>549</v>
      </c>
      <c r="CI102" s="1098"/>
      <c r="CJ102" s="1099"/>
    </row>
    <row r="103" spans="1:147" s="724" customFormat="1" ht="27" customHeight="1" x14ac:dyDescent="0.2">
      <c r="A103" s="1110"/>
      <c r="B103" s="1231"/>
      <c r="C103" s="1065"/>
      <c r="D103" s="1110"/>
      <c r="E103" s="1284"/>
      <c r="F103" s="1285"/>
      <c r="G103" s="1285"/>
      <c r="H103" s="1286"/>
      <c r="I103" s="1235"/>
      <c r="J103" s="1236"/>
      <c r="K103" s="1237"/>
      <c r="L103" s="1297"/>
      <c r="M103" s="1298"/>
      <c r="N103" s="1235"/>
      <c r="O103" s="1237"/>
      <c r="P103" s="1235"/>
      <c r="Q103" s="1237"/>
      <c r="R103" s="1235"/>
      <c r="S103" s="1237"/>
      <c r="T103" s="1302"/>
      <c r="U103" s="1303"/>
      <c r="V103" s="1303"/>
      <c r="W103" s="1304"/>
      <c r="X103" s="1290"/>
      <c r="Y103" s="1291"/>
      <c r="Z103" s="1292"/>
      <c r="AA103" s="1290"/>
      <c r="AB103" s="1291"/>
      <c r="AC103" s="1292"/>
      <c r="AD103" s="1249"/>
      <c r="AE103" s="1250"/>
      <c r="AF103" s="1251"/>
      <c r="AG103" s="1294"/>
      <c r="AH103" s="1092"/>
      <c r="AI103" s="1092"/>
      <c r="AJ103" s="1092"/>
      <c r="AK103" s="1092"/>
      <c r="AL103" s="1092"/>
      <c r="AM103" s="1092"/>
      <c r="AN103" s="1092"/>
      <c r="AO103" s="1092"/>
      <c r="AP103" s="1093"/>
      <c r="AQ103" s="1290"/>
      <c r="AR103" s="1291"/>
      <c r="AS103" s="1292"/>
      <c r="AT103" s="1290"/>
      <c r="AU103" s="1291"/>
      <c r="AV103" s="1292"/>
      <c r="AW103" s="1290"/>
      <c r="AX103" s="1291"/>
      <c r="AY103" s="1292"/>
      <c r="AZ103" s="1290"/>
      <c r="BA103" s="1291"/>
      <c r="BB103" s="1292"/>
      <c r="BC103" s="1290"/>
      <c r="BD103" s="1291"/>
      <c r="BE103" s="1292"/>
      <c r="BF103" s="1047"/>
      <c r="BG103" s="1048"/>
      <c r="BH103" s="1049"/>
      <c r="BI103" s="1056"/>
      <c r="BJ103" s="1057"/>
      <c r="BK103" s="1058"/>
      <c r="BL103" s="1065"/>
      <c r="BM103" s="1066"/>
      <c r="BN103" s="1067"/>
      <c r="BO103" s="1080"/>
      <c r="BP103" s="1081"/>
      <c r="BQ103" s="1081"/>
      <c r="BR103" s="1082"/>
      <c r="BS103" s="1056"/>
      <c r="BT103" s="1057"/>
      <c r="BU103" s="1057"/>
      <c r="BV103" s="1057"/>
      <c r="BW103" s="1057"/>
      <c r="BX103" s="1058"/>
      <c r="BY103" s="1065"/>
      <c r="BZ103" s="1066"/>
      <c r="CA103" s="1066"/>
      <c r="CB103" s="1066"/>
      <c r="CC103" s="1066"/>
      <c r="CD103" s="1067"/>
      <c r="CE103" s="1091"/>
      <c r="CF103" s="1092"/>
      <c r="CG103" s="1093"/>
      <c r="CH103" s="1100"/>
      <c r="CI103" s="1101"/>
      <c r="CJ103" s="1102"/>
    </row>
    <row r="104" spans="1:147" s="724" customFormat="1" ht="14.95" customHeight="1" x14ac:dyDescent="0.2">
      <c r="A104" s="1110"/>
      <c r="B104" s="1231"/>
      <c r="C104" s="1065"/>
      <c r="D104" s="1110"/>
      <c r="E104" s="1284"/>
      <c r="F104" s="1285"/>
      <c r="G104" s="1285"/>
      <c r="H104" s="1286"/>
      <c r="I104" s="1235"/>
      <c r="J104" s="1236"/>
      <c r="K104" s="1237"/>
      <c r="L104" s="1297"/>
      <c r="M104" s="1298"/>
      <c r="N104" s="1235"/>
      <c r="O104" s="1237"/>
      <c r="P104" s="1235"/>
      <c r="Q104" s="1237"/>
      <c r="R104" s="1235"/>
      <c r="S104" s="1237"/>
      <c r="T104" s="1302"/>
      <c r="U104" s="1303"/>
      <c r="V104" s="1303"/>
      <c r="W104" s="1304"/>
      <c r="X104" s="1290"/>
      <c r="Y104" s="1291"/>
      <c r="Z104" s="1292"/>
      <c r="AA104" s="1290"/>
      <c r="AB104" s="1291"/>
      <c r="AC104" s="1292"/>
      <c r="AD104" s="1249"/>
      <c r="AE104" s="1250"/>
      <c r="AF104" s="1251"/>
      <c r="AG104" s="1294"/>
      <c r="AH104" s="1092"/>
      <c r="AI104" s="1092"/>
      <c r="AJ104" s="1092"/>
      <c r="AK104" s="1092"/>
      <c r="AL104" s="1092"/>
      <c r="AM104" s="1092"/>
      <c r="AN104" s="1092"/>
      <c r="AO104" s="1092"/>
      <c r="AP104" s="1093"/>
      <c r="AQ104" s="1290">
        <f>'胡蝶蘭ﾌｧｰﾑ）資材計画'!BO42</f>
        <v>26600000</v>
      </c>
      <c r="AR104" s="1291"/>
      <c r="AS104" s="1292"/>
      <c r="AT104" s="1290">
        <f>'胡蝶蘭ﾌｧｰﾑ）補助額'!D80</f>
        <v>13110000</v>
      </c>
      <c r="AU104" s="1291"/>
      <c r="AV104" s="1292"/>
      <c r="AW104" s="1290">
        <v>0</v>
      </c>
      <c r="AX104" s="1291"/>
      <c r="AY104" s="1292"/>
      <c r="AZ104" s="1290">
        <v>0</v>
      </c>
      <c r="BA104" s="1291"/>
      <c r="BB104" s="1292"/>
      <c r="BC104" s="1290">
        <f>AQ104-AT104</f>
        <v>13490000</v>
      </c>
      <c r="BD104" s="1291"/>
      <c r="BE104" s="1292"/>
      <c r="BF104" s="1047"/>
      <c r="BG104" s="1048"/>
      <c r="BH104" s="1049"/>
      <c r="BI104" s="1056"/>
      <c r="BJ104" s="1057"/>
      <c r="BK104" s="1058"/>
      <c r="BL104" s="1065"/>
      <c r="BM104" s="1066"/>
      <c r="BN104" s="1067"/>
      <c r="BO104" s="1080"/>
      <c r="BP104" s="1081"/>
      <c r="BQ104" s="1081"/>
      <c r="BR104" s="1082"/>
      <c r="BS104" s="1056"/>
      <c r="BT104" s="1057"/>
      <c r="BU104" s="1057"/>
      <c r="BV104" s="1057"/>
      <c r="BW104" s="1057"/>
      <c r="BX104" s="1058"/>
      <c r="BY104" s="1065"/>
      <c r="BZ104" s="1066"/>
      <c r="CA104" s="1066"/>
      <c r="CB104" s="1066"/>
      <c r="CC104" s="1066"/>
      <c r="CD104" s="1067"/>
      <c r="CE104" s="1091"/>
      <c r="CF104" s="1092"/>
      <c r="CG104" s="1093"/>
      <c r="CH104" s="1100"/>
      <c r="CI104" s="1101"/>
      <c r="CJ104" s="1102"/>
    </row>
    <row r="105" spans="1:147" s="724" customFormat="1" ht="14.95" customHeight="1" thickBot="1" x14ac:dyDescent="0.25">
      <c r="A105" s="559"/>
      <c r="B105" s="725"/>
      <c r="C105" s="1086"/>
      <c r="D105" s="1086"/>
      <c r="E105" s="1332"/>
      <c r="F105" s="1332"/>
      <c r="G105" s="1332"/>
      <c r="H105" s="1332"/>
      <c r="I105" s="1261"/>
      <c r="J105" s="1261"/>
      <c r="K105" s="1261"/>
      <c r="L105" s="1332"/>
      <c r="M105" s="1332"/>
      <c r="N105" s="1261"/>
      <c r="O105" s="1261"/>
      <c r="P105" s="1261"/>
      <c r="Q105" s="1261"/>
      <c r="R105" s="1261"/>
      <c r="S105" s="1261"/>
      <c r="T105" s="1262"/>
      <c r="U105" s="1262"/>
      <c r="V105" s="1262"/>
      <c r="W105" s="1262"/>
      <c r="X105" s="1263"/>
      <c r="Y105" s="1263"/>
      <c r="Z105" s="1263"/>
      <c r="AA105" s="1263"/>
      <c r="AB105" s="1263"/>
      <c r="AC105" s="1263"/>
      <c r="AD105" s="1263"/>
      <c r="AE105" s="1263"/>
      <c r="AF105" s="1263"/>
      <c r="AG105" s="1339" t="s">
        <v>240</v>
      </c>
      <c r="AH105" s="1339"/>
      <c r="AI105" s="1339"/>
      <c r="AJ105" s="1339"/>
      <c r="AK105" s="1339"/>
      <c r="AL105" s="1339"/>
      <c r="AM105" s="1339"/>
      <c r="AN105" s="1339"/>
      <c r="AO105" s="1339"/>
      <c r="AP105" s="1339"/>
      <c r="AQ105" s="1340">
        <f>ROUNDDOWN(AQ104*0.1,0)</f>
        <v>2660000</v>
      </c>
      <c r="AR105" s="1340"/>
      <c r="AS105" s="1340"/>
      <c r="AT105" s="1340">
        <v>0</v>
      </c>
      <c r="AU105" s="1340"/>
      <c r="AV105" s="1340"/>
      <c r="AW105" s="1340">
        <v>0</v>
      </c>
      <c r="AX105" s="1340"/>
      <c r="AY105" s="1340"/>
      <c r="AZ105" s="1340">
        <v>0</v>
      </c>
      <c r="BA105" s="1340"/>
      <c r="BB105" s="1340"/>
      <c r="BC105" s="1340">
        <f>AQ105</f>
        <v>2660000</v>
      </c>
      <c r="BD105" s="1340"/>
      <c r="BE105" s="1340"/>
      <c r="BF105" s="1050"/>
      <c r="BG105" s="1051"/>
      <c r="BH105" s="1052"/>
      <c r="BI105" s="1059"/>
      <c r="BJ105" s="1060"/>
      <c r="BK105" s="1061"/>
      <c r="BL105" s="1068"/>
      <c r="BM105" s="1069"/>
      <c r="BN105" s="1070"/>
      <c r="BO105" s="1083"/>
      <c r="BP105" s="1084"/>
      <c r="BQ105" s="1084"/>
      <c r="BR105" s="1085"/>
      <c r="BS105" s="1059"/>
      <c r="BT105" s="1060"/>
      <c r="BU105" s="1060"/>
      <c r="BV105" s="1060"/>
      <c r="BW105" s="1060"/>
      <c r="BX105" s="1061"/>
      <c r="BY105" s="1086"/>
      <c r="BZ105" s="1086"/>
      <c r="CA105" s="1086"/>
      <c r="CB105" s="1086"/>
      <c r="CC105" s="1086"/>
      <c r="CD105" s="1087"/>
      <c r="CE105" s="1094"/>
      <c r="CF105" s="1095"/>
      <c r="CG105" s="1096"/>
      <c r="CH105" s="1103"/>
      <c r="CI105" s="1104"/>
      <c r="CJ105" s="1105"/>
    </row>
    <row r="106" spans="1:147" s="489" customFormat="1" ht="23.15" customHeight="1" thickTop="1" thickBot="1" x14ac:dyDescent="0.25">
      <c r="A106" s="560"/>
      <c r="B106" s="726" t="s">
        <v>176</v>
      </c>
      <c r="C106" s="727"/>
      <c r="D106" s="727"/>
      <c r="E106" s="727"/>
      <c r="F106" s="727"/>
      <c r="G106" s="727"/>
      <c r="H106" s="727"/>
      <c r="I106" s="727"/>
      <c r="J106" s="727"/>
      <c r="K106" s="727"/>
      <c r="L106" s="727"/>
      <c r="M106" s="727"/>
      <c r="N106" s="727"/>
      <c r="O106" s="727"/>
      <c r="P106" s="727"/>
      <c r="Q106" s="727"/>
      <c r="R106" s="727"/>
      <c r="S106" s="727"/>
      <c r="T106" s="727"/>
      <c r="U106" s="727"/>
      <c r="V106" s="727"/>
      <c r="W106" s="727"/>
      <c r="X106" s="727"/>
      <c r="Y106" s="727"/>
      <c r="Z106" s="727"/>
      <c r="AA106" s="727"/>
      <c r="AB106" s="727"/>
      <c r="AC106" s="727"/>
      <c r="AD106" s="727"/>
      <c r="AE106" s="727"/>
      <c r="AF106" s="727"/>
      <c r="AG106" s="727"/>
      <c r="AH106" s="727"/>
      <c r="AI106" s="727"/>
      <c r="AJ106" s="727"/>
      <c r="AK106" s="727"/>
      <c r="AL106" s="727"/>
      <c r="AM106" s="727"/>
      <c r="AN106" s="727"/>
      <c r="AO106" s="727"/>
      <c r="AP106" s="728"/>
      <c r="AQ106" s="1272">
        <f>IF($B102="","",SUM(AQ102:AS105))</f>
        <v>143562148</v>
      </c>
      <c r="AR106" s="1273"/>
      <c r="AS106" s="1274"/>
      <c r="AT106" s="1272">
        <f>IF($B102="","",SUM(AT102:AV105))</f>
        <v>59229000</v>
      </c>
      <c r="AU106" s="1273"/>
      <c r="AV106" s="1274"/>
      <c r="AW106" s="1272" t="e">
        <f>IF($B102="","",SUM(AW102:AY104))</f>
        <v>#REF!</v>
      </c>
      <c r="AX106" s="1273"/>
      <c r="AY106" s="1274"/>
      <c r="AZ106" s="1272" t="e">
        <f>IF($B102="","",SUM(AZ102:BB104))</f>
        <v>#REF!</v>
      </c>
      <c r="BA106" s="1273"/>
      <c r="BB106" s="1274"/>
      <c r="BC106" s="1272">
        <f>IF($B102="","",SUM(BC102:BE105))</f>
        <v>84333148</v>
      </c>
      <c r="BD106" s="1273"/>
      <c r="BE106" s="1274"/>
      <c r="BF106" s="1071"/>
      <c r="BG106" s="1072"/>
      <c r="BH106" s="1072"/>
      <c r="BI106" s="1072"/>
      <c r="BJ106" s="1072"/>
      <c r="BK106" s="1072"/>
      <c r="BL106" s="1072"/>
      <c r="BM106" s="1072"/>
      <c r="BN106" s="1073"/>
      <c r="BO106" s="1074"/>
      <c r="BP106" s="1075"/>
      <c r="BQ106" s="1075"/>
      <c r="BR106" s="1075"/>
      <c r="BS106" s="1075"/>
      <c r="BT106" s="1075"/>
      <c r="BU106" s="1075"/>
      <c r="BV106" s="1075"/>
      <c r="BW106" s="1075"/>
      <c r="BX106" s="1075"/>
      <c r="BY106" s="1075"/>
      <c r="BZ106" s="1075"/>
      <c r="CA106" s="1075"/>
      <c r="CB106" s="1075"/>
      <c r="CC106" s="1075"/>
      <c r="CD106" s="1076"/>
      <c r="CE106" s="727"/>
      <c r="CF106" s="727"/>
      <c r="CG106" s="728"/>
      <c r="CH106" s="726"/>
      <c r="CI106" s="727"/>
      <c r="CJ106" s="728"/>
    </row>
    <row r="107" spans="1:147" s="683" customFormat="1" ht="15.95" customHeight="1" x14ac:dyDescent="0.2">
      <c r="A107" s="682"/>
      <c r="B107" s="669" t="s">
        <v>244</v>
      </c>
      <c r="F107" s="669"/>
      <c r="G107" s="669"/>
      <c r="H107" s="669"/>
      <c r="I107" s="669"/>
      <c r="J107" s="669"/>
      <c r="K107" s="669"/>
      <c r="L107" s="664"/>
      <c r="M107" s="664"/>
      <c r="N107" s="669"/>
      <c r="O107" s="669"/>
      <c r="P107" s="669"/>
      <c r="Q107" s="669"/>
      <c r="R107" s="669"/>
      <c r="S107" s="669"/>
      <c r="T107" s="669"/>
      <c r="U107" s="669"/>
      <c r="V107" s="669"/>
      <c r="W107" s="669"/>
      <c r="X107" s="669"/>
      <c r="Y107" s="669"/>
      <c r="Z107" s="669"/>
      <c r="AA107" s="669"/>
      <c r="AB107" s="669"/>
      <c r="AC107" s="669"/>
      <c r="AD107" s="669"/>
      <c r="AE107" s="669"/>
      <c r="AF107" s="669"/>
      <c r="AG107" s="669"/>
      <c r="AH107" s="669"/>
      <c r="AK107" s="669"/>
    </row>
    <row r="108" spans="1:147" s="525" customFormat="1" ht="15.95" customHeight="1" x14ac:dyDescent="0.2">
      <c r="A108" s="524"/>
      <c r="B108" s="566" t="s">
        <v>179</v>
      </c>
      <c r="C108" s="528"/>
      <c r="D108" s="528"/>
      <c r="E108" s="528"/>
      <c r="F108" s="528"/>
      <c r="G108" s="528"/>
      <c r="H108" s="528"/>
      <c r="I108" s="528"/>
      <c r="J108" s="528"/>
      <c r="K108" s="528"/>
      <c r="L108" s="502"/>
      <c r="M108" s="502"/>
      <c r="N108" s="528"/>
      <c r="O108" s="528"/>
      <c r="P108" s="528"/>
      <c r="Q108" s="528"/>
      <c r="R108" s="528"/>
      <c r="S108" s="528"/>
      <c r="T108" s="528"/>
      <c r="U108" s="528"/>
      <c r="V108" s="528"/>
      <c r="W108" s="528"/>
      <c r="X108" s="528"/>
      <c r="Y108" s="528"/>
      <c r="Z108" s="528"/>
      <c r="AA108" s="528"/>
      <c r="AB108" s="528"/>
      <c r="AC108" s="528"/>
      <c r="AD108" s="528"/>
      <c r="AE108" s="528"/>
      <c r="AF108" s="528"/>
      <c r="AG108" s="528"/>
      <c r="AH108" s="528"/>
      <c r="AI108" s="528"/>
      <c r="AJ108" s="528"/>
      <c r="AK108" s="528"/>
      <c r="AL108" s="528"/>
      <c r="AM108" s="528"/>
      <c r="AN108" s="528"/>
      <c r="AO108" s="528"/>
      <c r="AP108" s="528"/>
      <c r="AQ108" s="528"/>
      <c r="AR108" s="528"/>
      <c r="AS108" s="528"/>
      <c r="AT108" s="528"/>
      <c r="AU108" s="528"/>
      <c r="AV108" s="528"/>
      <c r="AW108" s="528"/>
      <c r="AX108" s="528"/>
      <c r="AY108" s="528"/>
      <c r="AZ108" s="528"/>
      <c r="BA108" s="528"/>
      <c r="BB108" s="528"/>
      <c r="BC108" s="528"/>
      <c r="BD108" s="528"/>
      <c r="BE108" s="528"/>
      <c r="BF108" s="528"/>
      <c r="BG108" s="528"/>
      <c r="BH108" s="528"/>
      <c r="BI108" s="528"/>
      <c r="BJ108" s="528"/>
      <c r="BK108" s="528"/>
      <c r="BL108" s="528"/>
      <c r="BM108" s="528"/>
      <c r="BN108" s="528"/>
      <c r="BO108" s="528"/>
      <c r="BP108" s="528"/>
      <c r="BQ108" s="528"/>
      <c r="BR108" s="528"/>
      <c r="BS108" s="528"/>
      <c r="BT108" s="528"/>
      <c r="BU108" s="528"/>
      <c r="BV108" s="528"/>
      <c r="BW108" s="528"/>
      <c r="BX108" s="528"/>
      <c r="BY108" s="528"/>
      <c r="BZ108" s="528"/>
      <c r="CA108" s="528"/>
      <c r="CB108" s="528"/>
      <c r="CC108" s="528"/>
      <c r="CD108" s="528"/>
      <c r="CE108" s="528"/>
      <c r="CF108" s="528"/>
      <c r="CG108" s="528"/>
      <c r="CH108" s="528"/>
      <c r="CI108" s="528"/>
      <c r="CJ108" s="528"/>
      <c r="CK108" s="528"/>
      <c r="CL108" s="528"/>
      <c r="CM108" s="528"/>
      <c r="CN108" s="528"/>
      <c r="CO108" s="528"/>
      <c r="CP108" s="528"/>
      <c r="CQ108" s="528"/>
      <c r="CR108" s="528"/>
      <c r="CS108" s="528"/>
      <c r="CT108" s="528"/>
      <c r="CU108" s="528"/>
      <c r="CV108" s="528"/>
      <c r="CW108" s="528"/>
      <c r="CX108" s="528"/>
      <c r="CY108" s="528"/>
      <c r="CZ108" s="528"/>
      <c r="DA108" s="528"/>
      <c r="DB108" s="528"/>
      <c r="DC108" s="528"/>
      <c r="DD108" s="528"/>
      <c r="DE108" s="528"/>
      <c r="DF108" s="528"/>
      <c r="DG108" s="528"/>
      <c r="DH108" s="528"/>
      <c r="DI108" s="528"/>
      <c r="DJ108" s="528"/>
      <c r="DK108" s="528"/>
      <c r="DL108" s="528"/>
      <c r="DM108" s="528"/>
      <c r="DN108" s="528"/>
      <c r="DO108" s="528"/>
      <c r="DP108" s="528"/>
      <c r="DQ108" s="528"/>
      <c r="DR108" s="528"/>
      <c r="DS108" s="528"/>
      <c r="DT108" s="528"/>
      <c r="DU108" s="528"/>
      <c r="DV108" s="528"/>
      <c r="DW108" s="528"/>
      <c r="DX108" s="528"/>
      <c r="DY108" s="528"/>
      <c r="DZ108" s="528"/>
      <c r="EA108" s="528"/>
      <c r="EB108" s="528"/>
      <c r="EC108" s="528"/>
      <c r="ED108" s="528"/>
      <c r="EE108" s="528"/>
      <c r="EF108" s="528"/>
      <c r="EG108" s="528"/>
      <c r="EH108" s="528"/>
      <c r="EI108" s="528"/>
      <c r="EJ108" s="528"/>
      <c r="EK108" s="528"/>
      <c r="EL108" s="528"/>
      <c r="EM108" s="528"/>
      <c r="EN108" s="528"/>
      <c r="EO108" s="528"/>
      <c r="EP108" s="528"/>
      <c r="EQ108" s="528"/>
    </row>
    <row r="109" spans="1:147" s="683" customFormat="1" ht="15.95" customHeight="1" x14ac:dyDescent="0.2">
      <c r="A109" s="730"/>
      <c r="B109" s="669" t="s">
        <v>245</v>
      </c>
    </row>
    <row r="110" spans="1:147" s="683" customFormat="1" ht="15.95" customHeight="1" x14ac:dyDescent="0.2">
      <c r="A110" s="682"/>
      <c r="B110" s="731" t="s">
        <v>180</v>
      </c>
      <c r="F110" s="669"/>
      <c r="G110" s="669"/>
      <c r="H110" s="669"/>
      <c r="I110" s="669"/>
      <c r="J110" s="669"/>
      <c r="K110" s="669"/>
      <c r="L110" s="664"/>
      <c r="M110" s="664"/>
      <c r="N110" s="669"/>
      <c r="O110" s="669"/>
      <c r="P110" s="669"/>
      <c r="Q110" s="669"/>
      <c r="R110" s="669"/>
      <c r="S110" s="669"/>
      <c r="T110" s="669"/>
      <c r="U110" s="669"/>
      <c r="V110" s="669"/>
      <c r="W110" s="669"/>
      <c r="X110" s="669"/>
      <c r="Y110" s="669"/>
      <c r="Z110" s="669"/>
      <c r="AA110" s="669"/>
      <c r="AB110" s="669"/>
      <c r="AC110" s="669"/>
      <c r="AD110" s="669"/>
      <c r="AE110" s="669"/>
      <c r="AF110" s="669"/>
      <c r="AG110" s="669"/>
      <c r="AH110" s="669"/>
      <c r="AK110" s="669"/>
    </row>
    <row r="111" spans="1:147" s="683" customFormat="1" ht="15.95" customHeight="1" x14ac:dyDescent="0.2">
      <c r="A111" s="730"/>
      <c r="B111" s="528" t="s">
        <v>246</v>
      </c>
    </row>
    <row r="112" spans="1:147" s="525" customFormat="1" ht="15.95" customHeight="1" x14ac:dyDescent="0.2">
      <c r="A112" s="524"/>
      <c r="B112" s="528" t="s">
        <v>181</v>
      </c>
      <c r="C112" s="528"/>
      <c r="D112" s="528"/>
      <c r="E112" s="528"/>
      <c r="F112" s="528"/>
      <c r="G112" s="528"/>
      <c r="H112" s="528"/>
      <c r="I112" s="528"/>
      <c r="J112" s="528"/>
      <c r="K112" s="528"/>
      <c r="L112" s="502"/>
      <c r="M112" s="502"/>
      <c r="N112" s="528"/>
      <c r="O112" s="528"/>
      <c r="P112" s="528"/>
      <c r="Q112" s="528"/>
      <c r="R112" s="528"/>
      <c r="S112" s="528"/>
      <c r="T112" s="528"/>
      <c r="U112" s="528"/>
      <c r="V112" s="528"/>
      <c r="W112" s="528"/>
      <c r="X112" s="528"/>
      <c r="Y112" s="528"/>
      <c r="Z112" s="528"/>
      <c r="AA112" s="528"/>
      <c r="AB112" s="528"/>
      <c r="AC112" s="528"/>
      <c r="AD112" s="528"/>
      <c r="AE112" s="528"/>
      <c r="AF112" s="528"/>
      <c r="AG112" s="528"/>
      <c r="AH112" s="528"/>
      <c r="AI112" s="528"/>
      <c r="AJ112" s="528"/>
      <c r="AK112" s="528"/>
      <c r="AL112" s="528"/>
      <c r="AM112" s="528"/>
      <c r="AN112" s="528"/>
      <c r="AO112" s="528"/>
      <c r="AP112" s="528"/>
      <c r="AQ112" s="528"/>
      <c r="AR112" s="528"/>
      <c r="AS112" s="528"/>
      <c r="AT112" s="528"/>
      <c r="AU112" s="528"/>
      <c r="AV112" s="528"/>
      <c r="AW112" s="528"/>
      <c r="AX112" s="528"/>
      <c r="AY112" s="528"/>
      <c r="AZ112" s="528"/>
      <c r="BA112" s="528"/>
      <c r="BB112" s="528"/>
      <c r="BC112" s="528"/>
      <c r="BD112" s="528"/>
      <c r="BE112" s="528"/>
      <c r="BF112" s="528"/>
      <c r="BG112" s="528"/>
      <c r="BH112" s="528"/>
      <c r="BI112" s="528"/>
      <c r="BJ112" s="528"/>
      <c r="BK112" s="528"/>
      <c r="BL112" s="528"/>
      <c r="BM112" s="528"/>
      <c r="BN112" s="528"/>
      <c r="BO112" s="528"/>
      <c r="BP112" s="528"/>
      <c r="BQ112" s="528"/>
      <c r="BR112" s="528"/>
      <c r="BS112" s="528"/>
      <c r="BT112" s="528"/>
      <c r="BU112" s="528"/>
      <c r="BV112" s="528"/>
      <c r="BW112" s="528"/>
      <c r="BX112" s="528"/>
      <c r="BY112" s="528"/>
      <c r="BZ112" s="528"/>
      <c r="CA112" s="528"/>
      <c r="CB112" s="528"/>
      <c r="CC112" s="528"/>
      <c r="CD112" s="528"/>
      <c r="CE112" s="528"/>
      <c r="CF112" s="528"/>
      <c r="CG112" s="528"/>
      <c r="CH112" s="528"/>
      <c r="CI112" s="528"/>
      <c r="CJ112" s="528"/>
      <c r="CK112" s="528"/>
      <c r="CL112" s="528"/>
      <c r="CM112" s="528"/>
      <c r="CN112" s="528"/>
      <c r="CO112" s="528"/>
      <c r="CP112" s="528"/>
      <c r="CQ112" s="528"/>
      <c r="CR112" s="528"/>
      <c r="CS112" s="528"/>
      <c r="CT112" s="528"/>
      <c r="CU112" s="528"/>
      <c r="CV112" s="528"/>
      <c r="CW112" s="528"/>
      <c r="CX112" s="528"/>
      <c r="CY112" s="528"/>
      <c r="CZ112" s="528"/>
      <c r="DA112" s="528"/>
      <c r="DB112" s="528"/>
      <c r="DC112" s="528"/>
      <c r="DD112" s="528"/>
      <c r="DE112" s="528"/>
      <c r="DF112" s="528"/>
      <c r="DG112" s="528"/>
      <c r="DH112" s="528"/>
      <c r="DI112" s="528"/>
      <c r="DJ112" s="528"/>
      <c r="DK112" s="528"/>
      <c r="DL112" s="528"/>
      <c r="DM112" s="528"/>
      <c r="DN112" s="528"/>
      <c r="DO112" s="528"/>
      <c r="DP112" s="528"/>
      <c r="DQ112" s="528"/>
      <c r="DR112" s="528"/>
      <c r="DS112" s="528"/>
      <c r="DT112" s="528"/>
      <c r="DU112" s="528"/>
      <c r="DV112" s="528"/>
      <c r="DW112" s="528"/>
      <c r="DX112" s="528"/>
      <c r="DY112" s="528"/>
      <c r="DZ112" s="528"/>
      <c r="EA112" s="528"/>
      <c r="EB112" s="528"/>
      <c r="EC112" s="528"/>
      <c r="ED112" s="528"/>
      <c r="EE112" s="528"/>
      <c r="EF112" s="528"/>
      <c r="EG112" s="528"/>
      <c r="EH112" s="528"/>
      <c r="EI112" s="528"/>
      <c r="EJ112" s="528"/>
      <c r="EK112" s="528"/>
      <c r="EL112" s="528"/>
      <c r="EM112" s="528"/>
      <c r="EN112" s="528"/>
      <c r="EO112" s="528"/>
      <c r="EP112" s="528"/>
      <c r="EQ112" s="528"/>
    </row>
    <row r="113" spans="1:94" s="683" customFormat="1" ht="15.95" customHeight="1" x14ac:dyDescent="0.2">
      <c r="A113" s="730"/>
      <c r="B113" s="528" t="s">
        <v>182</v>
      </c>
    </row>
    <row r="114" spans="1:94" s="489" customFormat="1" ht="23.15" customHeight="1" x14ac:dyDescent="0.2">
      <c r="A114" s="537"/>
    </row>
    <row r="115" spans="1:94" s="489" customFormat="1" ht="23.15" hidden="1" customHeight="1" x14ac:dyDescent="0.2">
      <c r="A115" s="505"/>
      <c r="B115" s="538" t="s">
        <v>183</v>
      </c>
      <c r="H115" s="494"/>
      <c r="I115" s="494"/>
      <c r="J115" s="494"/>
      <c r="K115" s="494"/>
      <c r="L115" s="494"/>
      <c r="M115" s="494"/>
      <c r="N115" s="494"/>
    </row>
    <row r="116" spans="1:94" s="489" customFormat="1" ht="23.15" hidden="1" customHeight="1" x14ac:dyDescent="0.2">
      <c r="A116" s="537"/>
      <c r="B116" s="520" t="s">
        <v>247</v>
      </c>
      <c r="C116" s="511"/>
      <c r="D116" s="520" t="s">
        <v>130</v>
      </c>
      <c r="E116" s="509"/>
      <c r="F116" s="511"/>
      <c r="G116" s="520" t="s">
        <v>160</v>
      </c>
      <c r="H116" s="509"/>
      <c r="I116" s="511"/>
      <c r="J116" s="520" t="s">
        <v>131</v>
      </c>
      <c r="K116" s="509"/>
      <c r="L116" s="511"/>
      <c r="M116" s="520" t="s">
        <v>94</v>
      </c>
      <c r="N116" s="539"/>
      <c r="O116" s="520" t="s">
        <v>161</v>
      </c>
      <c r="P116" s="540"/>
      <c r="Q116" s="508" t="s">
        <v>162</v>
      </c>
      <c r="R116" s="509"/>
      <c r="S116" s="520" t="s">
        <v>164</v>
      </c>
      <c r="T116" s="509"/>
      <c r="U116" s="509"/>
      <c r="V116" s="509"/>
      <c r="W116" s="509"/>
      <c r="X116" s="509"/>
      <c r="Y116" s="509"/>
      <c r="Z116" s="509"/>
      <c r="AA116" s="509"/>
      <c r="AB116" s="509"/>
      <c r="AC116" s="511"/>
      <c r="AD116" s="508" t="s">
        <v>143</v>
      </c>
      <c r="AE116" s="509"/>
      <c r="AF116" s="509"/>
      <c r="AG116" s="509"/>
      <c r="AH116" s="509"/>
      <c r="AI116" s="509"/>
      <c r="AJ116" s="509"/>
      <c r="AK116" s="509"/>
      <c r="AL116" s="509"/>
      <c r="AM116" s="509"/>
      <c r="AN116" s="509"/>
      <c r="AO116" s="509"/>
      <c r="AP116" s="509"/>
      <c r="AQ116" s="509"/>
      <c r="AR116" s="511"/>
      <c r="AS116" s="520" t="s">
        <v>165</v>
      </c>
      <c r="AT116" s="510"/>
      <c r="AU116" s="510"/>
      <c r="AV116" s="1062" t="s">
        <v>156</v>
      </c>
      <c r="AW116" s="1063"/>
      <c r="AX116" s="1063"/>
      <c r="AY116" s="1109"/>
    </row>
    <row r="117" spans="1:94" s="489" customFormat="1" ht="23.15" hidden="1" customHeight="1" x14ac:dyDescent="0.2">
      <c r="A117" s="537"/>
      <c r="B117" s="546"/>
      <c r="C117" s="515"/>
      <c r="D117" s="546"/>
      <c r="E117" s="547"/>
      <c r="F117" s="548"/>
      <c r="G117" s="546" t="s">
        <v>167</v>
      </c>
      <c r="H117" s="547"/>
      <c r="I117" s="548"/>
      <c r="J117" s="546" t="s">
        <v>129</v>
      </c>
      <c r="K117" s="547"/>
      <c r="L117" s="548"/>
      <c r="M117" s="549" t="s">
        <v>178</v>
      </c>
      <c r="N117" s="550"/>
      <c r="O117" s="1238" t="s">
        <v>168</v>
      </c>
      <c r="P117" s="1239"/>
      <c r="Q117" s="1238" t="s">
        <v>169</v>
      </c>
      <c r="R117" s="1239"/>
      <c r="S117" s="1308" t="s">
        <v>184</v>
      </c>
      <c r="T117" s="1309"/>
      <c r="U117" s="1309"/>
      <c r="V117" s="1309"/>
      <c r="W117" s="1309"/>
      <c r="X117" s="1309"/>
      <c r="Y117" s="1309"/>
      <c r="Z117" s="1309"/>
      <c r="AA117" s="1309"/>
      <c r="AB117" s="1309"/>
      <c r="AC117" s="1310"/>
      <c r="AD117" s="556" t="s">
        <v>142</v>
      </c>
      <c r="AE117" s="488"/>
      <c r="AF117" s="488"/>
      <c r="AG117" s="1062" t="s">
        <v>144</v>
      </c>
      <c r="AH117" s="1063"/>
      <c r="AI117" s="1109"/>
      <c r="AJ117" s="1035" t="s">
        <v>145</v>
      </c>
      <c r="AK117" s="1036"/>
      <c r="AL117" s="1037"/>
      <c r="AM117" s="1035" t="s">
        <v>146</v>
      </c>
      <c r="AN117" s="1036"/>
      <c r="AO117" s="1037"/>
      <c r="AP117" s="1062" t="s">
        <v>147</v>
      </c>
      <c r="AQ117" s="1063"/>
      <c r="AR117" s="1109"/>
      <c r="AS117" s="546" t="s">
        <v>173</v>
      </c>
      <c r="AT117" s="492"/>
      <c r="AU117" s="492"/>
      <c r="AV117" s="514"/>
      <c r="AW117" s="488"/>
      <c r="AX117" s="488"/>
      <c r="AY117" s="515"/>
    </row>
    <row r="118" spans="1:94" s="558" customFormat="1" ht="23.15" hidden="1" customHeight="1" x14ac:dyDescent="0.2">
      <c r="A118" s="547"/>
      <c r="B118" s="546"/>
      <c r="C118" s="548"/>
      <c r="D118" s="546"/>
      <c r="E118" s="547"/>
      <c r="F118" s="548"/>
      <c r="G118" s="546"/>
      <c r="H118" s="547"/>
      <c r="I118" s="548"/>
      <c r="J118" s="546"/>
      <c r="K118" s="547"/>
      <c r="L118" s="548"/>
      <c r="M118" s="567"/>
      <c r="N118" s="568"/>
      <c r="O118" s="1240"/>
      <c r="P118" s="1241"/>
      <c r="Q118" s="1240"/>
      <c r="R118" s="1241"/>
      <c r="S118" s="1311"/>
      <c r="T118" s="1312"/>
      <c r="U118" s="1312"/>
      <c r="V118" s="1312"/>
      <c r="W118" s="1312"/>
      <c r="X118" s="1312"/>
      <c r="Y118" s="1312"/>
      <c r="Z118" s="1312"/>
      <c r="AA118" s="1312"/>
      <c r="AB118" s="1312"/>
      <c r="AC118" s="1313"/>
      <c r="AD118" s="546"/>
      <c r="AE118" s="547"/>
      <c r="AF118" s="547"/>
      <c r="AG118" s="516"/>
      <c r="AH118" s="492"/>
      <c r="AI118" s="521"/>
      <c r="AJ118" s="569"/>
      <c r="AK118" s="570"/>
      <c r="AL118" s="571"/>
      <c r="AM118" s="569"/>
      <c r="AN118" s="570"/>
      <c r="AO118" s="571"/>
      <c r="AP118" s="516"/>
      <c r="AQ118" s="492"/>
      <c r="AR118" s="521"/>
      <c r="AS118" s="546"/>
      <c r="AT118" s="492"/>
      <c r="AU118" s="492"/>
      <c r="AV118" s="572"/>
      <c r="AW118" s="573"/>
      <c r="AX118" s="573"/>
      <c r="AY118" s="574"/>
    </row>
    <row r="119" spans="1:94" s="489" customFormat="1" ht="50.15" hidden="1" customHeight="1" thickBot="1" x14ac:dyDescent="0.25">
      <c r="A119" s="537"/>
      <c r="B119" s="1317"/>
      <c r="C119" s="1318"/>
      <c r="D119" s="1305"/>
      <c r="E119" s="1306"/>
      <c r="F119" s="1307"/>
      <c r="G119" s="1305"/>
      <c r="H119" s="1306"/>
      <c r="I119" s="1307"/>
      <c r="J119" s="1305"/>
      <c r="K119" s="1306"/>
      <c r="L119" s="1307"/>
      <c r="M119" s="1305"/>
      <c r="N119" s="1307"/>
      <c r="O119" s="1305"/>
      <c r="P119" s="1307"/>
      <c r="Q119" s="1305"/>
      <c r="R119" s="1307"/>
      <c r="S119" s="1333"/>
      <c r="T119" s="1334"/>
      <c r="U119" s="1334"/>
      <c r="V119" s="1334"/>
      <c r="W119" s="1334"/>
      <c r="X119" s="1334"/>
      <c r="Y119" s="1334"/>
      <c r="Z119" s="1334"/>
      <c r="AA119" s="1334"/>
      <c r="AB119" s="1334"/>
      <c r="AC119" s="1335"/>
      <c r="AD119" s="1336"/>
      <c r="AE119" s="1337"/>
      <c r="AF119" s="1338"/>
      <c r="AG119" s="1314"/>
      <c r="AH119" s="1315"/>
      <c r="AI119" s="1316"/>
      <c r="AJ119" s="1314"/>
      <c r="AK119" s="1315"/>
      <c r="AL119" s="1316"/>
      <c r="AM119" s="1314"/>
      <c r="AN119" s="1315"/>
      <c r="AO119" s="1316"/>
      <c r="AP119" s="1314"/>
      <c r="AQ119" s="1315"/>
      <c r="AR119" s="1316"/>
      <c r="AS119" s="1320"/>
      <c r="AT119" s="1321"/>
      <c r="AU119" s="1322"/>
      <c r="AV119" s="1323"/>
      <c r="AW119" s="1324"/>
      <c r="AX119" s="1324"/>
      <c r="AY119" s="1325"/>
    </row>
    <row r="120" spans="1:94" s="489" customFormat="1" ht="23.15" hidden="1" customHeight="1" thickTop="1" thickBot="1" x14ac:dyDescent="0.25">
      <c r="A120" s="537"/>
      <c r="B120" s="575" t="s">
        <v>151</v>
      </c>
      <c r="C120" s="576"/>
      <c r="D120" s="576"/>
      <c r="E120" s="576"/>
      <c r="F120" s="576"/>
      <c r="G120" s="576"/>
      <c r="H120" s="576"/>
      <c r="I120" s="576"/>
      <c r="J120" s="576"/>
      <c r="K120" s="576"/>
      <c r="L120" s="576"/>
      <c r="M120" s="576"/>
      <c r="N120" s="576"/>
      <c r="O120" s="576"/>
      <c r="P120" s="576"/>
      <c r="Q120" s="576"/>
      <c r="R120" s="576"/>
      <c r="S120" s="576"/>
      <c r="T120" s="576"/>
      <c r="U120" s="576"/>
      <c r="V120" s="576"/>
      <c r="W120" s="576"/>
      <c r="X120" s="576"/>
      <c r="Y120" s="576"/>
      <c r="Z120" s="576"/>
      <c r="AA120" s="576"/>
      <c r="AB120" s="576"/>
      <c r="AC120" s="577"/>
      <c r="AD120" s="1326"/>
      <c r="AE120" s="1327"/>
      <c r="AF120" s="1328"/>
      <c r="AG120" s="1326"/>
      <c r="AH120" s="1327"/>
      <c r="AI120" s="1328"/>
      <c r="AJ120" s="1326"/>
      <c r="AK120" s="1327"/>
      <c r="AL120" s="1328"/>
      <c r="AM120" s="1326"/>
      <c r="AN120" s="1327"/>
      <c r="AO120" s="1328"/>
      <c r="AP120" s="1326"/>
      <c r="AQ120" s="1327"/>
      <c r="AR120" s="1328"/>
      <c r="AS120" s="1329"/>
      <c r="AT120" s="1330"/>
      <c r="AU120" s="1331"/>
      <c r="AV120" s="1106"/>
      <c r="AW120" s="1063"/>
      <c r="AX120" s="1063"/>
      <c r="AY120" s="1109"/>
    </row>
    <row r="121" spans="1:94" s="489" customFormat="1" ht="23.15" hidden="1" customHeight="1" thickTop="1" thickBot="1" x14ac:dyDescent="0.25">
      <c r="A121" s="537"/>
      <c r="B121" s="578" t="s">
        <v>176</v>
      </c>
      <c r="C121" s="579"/>
      <c r="D121" s="579"/>
      <c r="E121" s="579"/>
      <c r="F121" s="579"/>
      <c r="G121" s="579"/>
      <c r="H121" s="579"/>
      <c r="I121" s="579"/>
      <c r="J121" s="579"/>
      <c r="K121" s="579"/>
      <c r="L121" s="579"/>
      <c r="M121" s="579"/>
      <c r="N121" s="579"/>
      <c r="O121" s="579"/>
      <c r="P121" s="579"/>
      <c r="Q121" s="579"/>
      <c r="R121" s="579"/>
      <c r="S121" s="579"/>
      <c r="T121" s="579"/>
      <c r="U121" s="579"/>
      <c r="V121" s="579"/>
      <c r="W121" s="579"/>
      <c r="X121" s="579"/>
      <c r="Y121" s="579"/>
      <c r="Z121" s="579"/>
      <c r="AA121" s="579"/>
      <c r="AB121" s="579"/>
      <c r="AC121" s="580"/>
      <c r="AD121" s="1344"/>
      <c r="AE121" s="1345"/>
      <c r="AF121" s="1346"/>
      <c r="AG121" s="1344"/>
      <c r="AH121" s="1345"/>
      <c r="AI121" s="1346"/>
      <c r="AJ121" s="1344"/>
      <c r="AK121" s="1345"/>
      <c r="AL121" s="1346"/>
      <c r="AM121" s="1344"/>
      <c r="AN121" s="1345"/>
      <c r="AO121" s="1346"/>
      <c r="AP121" s="1344"/>
      <c r="AQ121" s="1345"/>
      <c r="AR121" s="1346"/>
      <c r="AS121" s="1347"/>
      <c r="AT121" s="1348"/>
      <c r="AU121" s="1349"/>
      <c r="AV121" s="1341"/>
      <c r="AW121" s="1342"/>
      <c r="AX121" s="1342"/>
      <c r="AY121" s="1343"/>
    </row>
    <row r="122" spans="1:94" s="489" customFormat="1" ht="23.15" hidden="1" customHeight="1" x14ac:dyDescent="0.2">
      <c r="A122" s="505"/>
      <c r="B122" s="488" t="s">
        <v>185</v>
      </c>
      <c r="F122" s="488"/>
      <c r="G122" s="488"/>
      <c r="H122" s="488"/>
      <c r="I122" s="488"/>
      <c r="J122" s="488"/>
      <c r="K122" s="488"/>
      <c r="L122" s="492"/>
      <c r="M122" s="492"/>
      <c r="N122" s="488"/>
      <c r="O122" s="488"/>
      <c r="P122" s="488"/>
      <c r="Q122" s="488"/>
      <c r="R122" s="488"/>
      <c r="S122" s="488"/>
      <c r="T122" s="488"/>
      <c r="U122" s="488"/>
      <c r="V122" s="488"/>
      <c r="W122" s="488"/>
      <c r="X122" s="488"/>
      <c r="Y122" s="488"/>
      <c r="Z122" s="488"/>
      <c r="AA122" s="488"/>
      <c r="AB122" s="488"/>
      <c r="AC122" s="488"/>
      <c r="AD122" s="488"/>
      <c r="AE122" s="488"/>
      <c r="AF122" s="488"/>
      <c r="AG122" s="488"/>
      <c r="AH122" s="488"/>
      <c r="AK122" s="488"/>
    </row>
    <row r="123" spans="1:94" s="489" customFormat="1" ht="18" customHeight="1" x14ac:dyDescent="0.2">
      <c r="A123" s="696" t="s">
        <v>248</v>
      </c>
      <c r="C123" s="488"/>
      <c r="D123" s="488"/>
      <c r="E123" s="488"/>
      <c r="F123" s="488"/>
      <c r="G123" s="488"/>
      <c r="H123" s="488"/>
      <c r="I123" s="488"/>
      <c r="J123" s="492"/>
      <c r="K123" s="492"/>
      <c r="L123" s="488"/>
      <c r="M123" s="488"/>
      <c r="N123" s="488"/>
      <c r="O123" s="488"/>
      <c r="P123" s="488"/>
      <c r="Q123" s="488"/>
      <c r="R123" s="488"/>
      <c r="S123" s="488"/>
      <c r="T123" s="488"/>
      <c r="U123" s="488"/>
      <c r="V123" s="488"/>
      <c r="W123" s="488"/>
      <c r="X123" s="488"/>
      <c r="Y123" s="488"/>
      <c r="Z123" s="488"/>
      <c r="AA123" s="488"/>
      <c r="AB123" s="492"/>
      <c r="AC123" s="492"/>
      <c r="AD123" s="492"/>
      <c r="AE123" s="492"/>
      <c r="AF123" s="492"/>
      <c r="AG123" s="492"/>
      <c r="AH123" s="492"/>
      <c r="AI123" s="488"/>
      <c r="AJ123" s="488"/>
      <c r="AK123" s="488"/>
      <c r="AL123" s="488"/>
      <c r="AM123" s="488"/>
      <c r="AN123" s="488"/>
      <c r="AO123" s="488"/>
      <c r="AP123" s="488"/>
      <c r="AQ123" s="488"/>
      <c r="AR123" s="488"/>
      <c r="AS123" s="488"/>
      <c r="AT123" s="488"/>
      <c r="AU123" s="488"/>
      <c r="AV123" s="488"/>
      <c r="AW123" s="488"/>
      <c r="AX123" s="488"/>
      <c r="AY123" s="488"/>
      <c r="AZ123" s="488"/>
      <c r="BA123" s="488"/>
      <c r="BB123" s="488"/>
    </row>
    <row r="124" spans="1:94" s="489" customFormat="1" ht="18" customHeight="1" x14ac:dyDescent="0.2">
      <c r="A124" s="507"/>
      <c r="B124" s="506" t="s">
        <v>249</v>
      </c>
      <c r="C124" s="488"/>
      <c r="D124" s="488"/>
      <c r="E124" s="488"/>
      <c r="F124" s="488"/>
      <c r="G124" s="488"/>
      <c r="H124" s="488"/>
      <c r="I124" s="488"/>
      <c r="J124" s="492"/>
      <c r="K124" s="492"/>
      <c r="L124" s="488"/>
      <c r="M124" s="488"/>
      <c r="N124" s="488"/>
      <c r="O124" s="488"/>
      <c r="P124" s="488"/>
      <c r="Q124" s="488"/>
      <c r="R124" s="488"/>
      <c r="S124" s="488"/>
      <c r="T124" s="488"/>
      <c r="U124" s="488"/>
      <c r="V124" s="488"/>
      <c r="W124" s="488"/>
      <c r="X124" s="488"/>
      <c r="Y124" s="488"/>
      <c r="Z124" s="488"/>
      <c r="AA124" s="488"/>
      <c r="AB124" s="492"/>
      <c r="AC124" s="492"/>
      <c r="AD124" s="492"/>
      <c r="AE124" s="492"/>
      <c r="AF124" s="492"/>
      <c r="AG124" s="492"/>
      <c r="AH124" s="492"/>
      <c r="AI124" s="488"/>
      <c r="AJ124" s="488"/>
      <c r="AK124" s="488"/>
      <c r="AL124" s="488"/>
      <c r="AM124" s="488"/>
      <c r="AN124" s="488"/>
      <c r="AO124" s="488"/>
      <c r="AP124" s="488"/>
      <c r="AQ124" s="488"/>
      <c r="AR124" s="488"/>
      <c r="AS124" s="488"/>
      <c r="AT124" s="488"/>
      <c r="AU124" s="488"/>
      <c r="AV124" s="488"/>
      <c r="AW124" s="488"/>
      <c r="AX124" s="488"/>
      <c r="AY124" s="488"/>
      <c r="AZ124" s="488"/>
      <c r="BA124" s="488"/>
      <c r="BB124" s="488"/>
    </row>
    <row r="125" spans="1:94" s="489" customFormat="1" ht="18" customHeight="1" thickBot="1" x14ac:dyDescent="0.25">
      <c r="A125" s="507"/>
      <c r="B125" s="506" t="s">
        <v>192</v>
      </c>
      <c r="C125" s="488"/>
      <c r="D125" s="488"/>
      <c r="E125" s="488"/>
      <c r="F125" s="488"/>
      <c r="G125" s="488"/>
      <c r="H125" s="488"/>
      <c r="I125" s="488"/>
      <c r="J125" s="492"/>
      <c r="K125" s="492"/>
      <c r="L125" s="488"/>
      <c r="M125" s="488"/>
      <c r="N125" s="488"/>
      <c r="O125" s="488"/>
      <c r="P125" s="488"/>
      <c r="Q125" s="488"/>
      <c r="R125" s="488"/>
      <c r="S125" s="488"/>
      <c r="T125" s="488"/>
      <c r="U125" s="488"/>
      <c r="V125" s="488"/>
      <c r="W125" s="488"/>
      <c r="X125" s="488"/>
      <c r="Y125" s="488"/>
      <c r="Z125" s="488"/>
      <c r="AA125" s="488"/>
      <c r="AB125" s="492"/>
      <c r="AC125" s="492"/>
      <c r="AD125" s="492"/>
      <c r="AE125" s="492"/>
      <c r="AF125" s="492"/>
      <c r="AG125" s="492"/>
      <c r="AH125" s="492"/>
      <c r="AI125" s="488"/>
      <c r="AJ125" s="488"/>
      <c r="AK125" s="488"/>
      <c r="AL125" s="488"/>
      <c r="AM125" s="488"/>
      <c r="AN125" s="488"/>
      <c r="AO125" s="488"/>
      <c r="AP125" s="488"/>
      <c r="AQ125" s="488"/>
      <c r="AR125" s="488"/>
      <c r="AS125" s="488"/>
      <c r="AT125" s="488"/>
      <c r="AU125" s="488"/>
      <c r="AV125" s="488"/>
      <c r="AW125" s="488"/>
      <c r="AX125" s="488"/>
      <c r="AY125" s="488"/>
      <c r="AZ125" s="488"/>
      <c r="BA125" s="488"/>
      <c r="BB125" s="488"/>
    </row>
    <row r="126" spans="1:94" s="489" customFormat="1" ht="15.95" customHeight="1" x14ac:dyDescent="0.2">
      <c r="A126" s="560"/>
      <c r="B126" s="520" t="s">
        <v>250</v>
      </c>
      <c r="C126" s="520" t="s">
        <v>130</v>
      </c>
      <c r="D126" s="511"/>
      <c r="E126" s="520" t="s">
        <v>200</v>
      </c>
      <c r="F126" s="510"/>
      <c r="G126" s="509"/>
      <c r="H126" s="511"/>
      <c r="I126" s="520" t="s">
        <v>131</v>
      </c>
      <c r="J126" s="509"/>
      <c r="K126" s="511"/>
      <c r="L126" s="520" t="s">
        <v>94</v>
      </c>
      <c r="M126" s="539"/>
      <c r="N126" s="520" t="s">
        <v>161</v>
      </c>
      <c r="O126" s="540"/>
      <c r="P126" s="1270" t="s">
        <v>233</v>
      </c>
      <c r="Q126" s="1271"/>
      <c r="R126" s="508" t="s">
        <v>134</v>
      </c>
      <c r="S126" s="509"/>
      <c r="T126" s="508" t="s">
        <v>163</v>
      </c>
      <c r="U126" s="509"/>
      <c r="V126" s="509"/>
      <c r="W126" s="509"/>
      <c r="X126" s="509"/>
      <c r="Y126" s="509"/>
      <c r="Z126" s="509"/>
      <c r="AA126" s="509"/>
      <c r="AB126" s="509"/>
      <c r="AC126" s="509"/>
      <c r="AD126" s="509"/>
      <c r="AE126" s="509"/>
      <c r="AF126" s="511"/>
      <c r="AG126" s="520" t="s">
        <v>164</v>
      </c>
      <c r="AH126" s="509"/>
      <c r="AI126" s="509"/>
      <c r="AJ126" s="509"/>
      <c r="AK126" s="509"/>
      <c r="AL126" s="509"/>
      <c r="AM126" s="509"/>
      <c r="AN126" s="509"/>
      <c r="AO126" s="509"/>
      <c r="AP126" s="509"/>
      <c r="AQ126" s="508" t="s">
        <v>143</v>
      </c>
      <c r="AR126" s="509"/>
      <c r="AS126" s="509"/>
      <c r="AT126" s="509"/>
      <c r="AU126" s="509"/>
      <c r="AV126" s="509"/>
      <c r="AW126" s="509"/>
      <c r="AX126" s="509"/>
      <c r="AY126" s="509"/>
      <c r="AZ126" s="509"/>
      <c r="BA126" s="509"/>
      <c r="BB126" s="509"/>
      <c r="BC126" s="509"/>
      <c r="BD126" s="509"/>
      <c r="BE126" s="511"/>
      <c r="BF126" s="530" t="s">
        <v>165</v>
      </c>
      <c r="BG126" s="536"/>
      <c r="BH126" s="536"/>
      <c r="BI126" s="541" t="s">
        <v>195</v>
      </c>
      <c r="BJ126" s="542"/>
      <c r="BK126" s="542"/>
      <c r="BL126" s="541" t="s">
        <v>166</v>
      </c>
      <c r="BM126" s="542"/>
      <c r="BN126" s="542"/>
      <c r="BO126" s="1112" t="s">
        <v>234</v>
      </c>
      <c r="BP126" s="1113"/>
      <c r="BQ126" s="1114"/>
      <c r="BR126" s="1112" t="s">
        <v>235</v>
      </c>
      <c r="BS126" s="1113"/>
      <c r="BT126" s="1118"/>
      <c r="BU126" s="701" t="s">
        <v>193</v>
      </c>
      <c r="BV126" s="702"/>
      <c r="BW126" s="702"/>
      <c r="BX126" s="703"/>
      <c r="BY126" s="545" t="s">
        <v>194</v>
      </c>
      <c r="BZ126" s="543"/>
      <c r="CA126" s="543"/>
      <c r="CB126" s="543"/>
      <c r="CC126" s="543"/>
      <c r="CD126" s="544"/>
      <c r="CE126" s="565" t="s">
        <v>273</v>
      </c>
      <c r="CF126" s="587"/>
      <c r="CG126" s="587"/>
      <c r="CH126" s="587"/>
      <c r="CI126" s="587"/>
      <c r="CJ126" s="704"/>
      <c r="CK126" s="705" t="s">
        <v>128</v>
      </c>
      <c r="CL126" s="536"/>
      <c r="CM126" s="536"/>
      <c r="CN126" s="1035" t="s">
        <v>548</v>
      </c>
      <c r="CO126" s="1036"/>
      <c r="CP126" s="1037"/>
    </row>
    <row r="127" spans="1:94" s="558" customFormat="1" ht="15.95" customHeight="1" x14ac:dyDescent="0.2">
      <c r="A127" s="706"/>
      <c r="B127" s="546"/>
      <c r="C127" s="546"/>
      <c r="D127" s="548"/>
      <c r="E127" s="546"/>
      <c r="F127" s="547"/>
      <c r="G127" s="547"/>
      <c r="H127" s="548"/>
      <c r="I127" s="546" t="s">
        <v>129</v>
      </c>
      <c r="J127" s="547"/>
      <c r="K127" s="548"/>
      <c r="L127" s="557" t="s">
        <v>251</v>
      </c>
      <c r="M127" s="562"/>
      <c r="N127" s="1238" t="s">
        <v>168</v>
      </c>
      <c r="O127" s="1239"/>
      <c r="P127" s="1242" t="s">
        <v>242</v>
      </c>
      <c r="Q127" s="1243"/>
      <c r="R127" s="1238" t="s">
        <v>9</v>
      </c>
      <c r="S127" s="1239"/>
      <c r="T127" s="551"/>
      <c r="U127" s="552"/>
      <c r="V127" s="552"/>
      <c r="W127" s="552"/>
      <c r="X127" s="553" t="s">
        <v>170</v>
      </c>
      <c r="Y127" s="554"/>
      <c r="Z127" s="555"/>
      <c r="AA127" s="553" t="s">
        <v>171</v>
      </c>
      <c r="AB127" s="554"/>
      <c r="AC127" s="555"/>
      <c r="AD127" s="553" t="s">
        <v>135</v>
      </c>
      <c r="AE127" s="554"/>
      <c r="AF127" s="555"/>
      <c r="AG127" s="1258" t="s">
        <v>172</v>
      </c>
      <c r="AH127" s="1259"/>
      <c r="AI127" s="1259"/>
      <c r="AJ127" s="1259"/>
      <c r="AK127" s="1259"/>
      <c r="AL127" s="1259"/>
      <c r="AM127" s="1259"/>
      <c r="AN127" s="1259"/>
      <c r="AO127" s="1259"/>
      <c r="AP127" s="1260"/>
      <c r="AQ127" s="556" t="s">
        <v>142</v>
      </c>
      <c r="AR127" s="488"/>
      <c r="AS127" s="488"/>
      <c r="AT127" s="1112" t="s">
        <v>547</v>
      </c>
      <c r="AU127" s="1113"/>
      <c r="AV127" s="1114"/>
      <c r="AW127" s="1035" t="s">
        <v>145</v>
      </c>
      <c r="AX127" s="1036"/>
      <c r="AY127" s="1037"/>
      <c r="AZ127" s="1035" t="s">
        <v>146</v>
      </c>
      <c r="BA127" s="1036"/>
      <c r="BB127" s="1037"/>
      <c r="BC127" s="1112" t="s">
        <v>147</v>
      </c>
      <c r="BD127" s="1113"/>
      <c r="BE127" s="1114"/>
      <c r="BF127" s="557" t="s">
        <v>173</v>
      </c>
      <c r="BG127" s="561"/>
      <c r="BH127" s="561"/>
      <c r="BI127" s="557" t="s">
        <v>196</v>
      </c>
      <c r="BJ127" s="561"/>
      <c r="BK127" s="561"/>
      <c r="BL127" s="557" t="s">
        <v>174</v>
      </c>
      <c r="BM127" s="561"/>
      <c r="BN127" s="561"/>
      <c r="BO127" s="1115"/>
      <c r="BP127" s="1116"/>
      <c r="BQ127" s="1117"/>
      <c r="BR127" s="1115"/>
      <c r="BS127" s="1116"/>
      <c r="BT127" s="1119"/>
      <c r="BU127" s="707" t="s">
        <v>272</v>
      </c>
      <c r="BV127" s="443"/>
      <c r="BW127" s="443"/>
      <c r="BX127" s="444"/>
      <c r="BY127" s="557" t="s">
        <v>274</v>
      </c>
      <c r="BZ127" s="561"/>
      <c r="CA127" s="561"/>
      <c r="CB127" s="561"/>
      <c r="CC127" s="561"/>
      <c r="CD127" s="708"/>
      <c r="CE127" s="549" t="s">
        <v>274</v>
      </c>
      <c r="CF127" s="563"/>
      <c r="CG127" s="563"/>
      <c r="CH127" s="563"/>
      <c r="CI127" s="563"/>
      <c r="CJ127" s="709"/>
      <c r="CK127" s="710"/>
      <c r="CL127" s="561"/>
      <c r="CM127" s="561"/>
      <c r="CN127" s="1038"/>
      <c r="CO127" s="1039"/>
      <c r="CP127" s="1040"/>
    </row>
    <row r="128" spans="1:94" s="558" customFormat="1" ht="15.95" customHeight="1" x14ac:dyDescent="0.2">
      <c r="B128" s="572"/>
      <c r="C128" s="572"/>
      <c r="D128" s="574"/>
      <c r="E128" s="572"/>
      <c r="F128" s="573"/>
      <c r="G128" s="573"/>
      <c r="H128" s="574"/>
      <c r="I128" s="572"/>
      <c r="J128" s="573"/>
      <c r="K128" s="574"/>
      <c r="L128" s="567"/>
      <c r="M128" s="568"/>
      <c r="N128" s="1240"/>
      <c r="O128" s="1241"/>
      <c r="P128" s="1244"/>
      <c r="Q128" s="1245"/>
      <c r="R128" s="1240"/>
      <c r="S128" s="1241"/>
      <c r="T128" s="585"/>
      <c r="U128" s="586"/>
      <c r="V128" s="586"/>
      <c r="W128" s="586"/>
      <c r="X128" s="1252" t="s">
        <v>267</v>
      </c>
      <c r="Y128" s="1253"/>
      <c r="Z128" s="1254"/>
      <c r="AA128" s="1252" t="s">
        <v>268</v>
      </c>
      <c r="AB128" s="1253"/>
      <c r="AC128" s="1254"/>
      <c r="AD128" s="1255" t="s">
        <v>267</v>
      </c>
      <c r="AE128" s="1256"/>
      <c r="AF128" s="1257"/>
      <c r="AG128" s="711"/>
      <c r="AH128" s="712"/>
      <c r="AI128" s="712"/>
      <c r="AJ128" s="712"/>
      <c r="AK128" s="712"/>
      <c r="AL128" s="712"/>
      <c r="AM128" s="712"/>
      <c r="AN128" s="712"/>
      <c r="AO128" s="712"/>
      <c r="AP128" s="712"/>
      <c r="AQ128" s="572"/>
      <c r="AR128" s="573"/>
      <c r="AS128" s="573"/>
      <c r="AT128" s="519"/>
      <c r="AU128" s="522"/>
      <c r="AV128" s="523"/>
      <c r="AW128" s="713"/>
      <c r="AX128" s="714"/>
      <c r="AY128" s="715"/>
      <c r="AZ128" s="713"/>
      <c r="BA128" s="714"/>
      <c r="BB128" s="715"/>
      <c r="BC128" s="519"/>
      <c r="BD128" s="522"/>
      <c r="BE128" s="523"/>
      <c r="BF128" s="716"/>
      <c r="BG128" s="717"/>
      <c r="BH128" s="717"/>
      <c r="BI128" s="718"/>
      <c r="BJ128" s="719"/>
      <c r="BK128" s="719"/>
      <c r="BL128" s="718"/>
      <c r="BM128" s="719"/>
      <c r="BN128" s="719"/>
      <c r="BO128" s="1120" t="s">
        <v>239</v>
      </c>
      <c r="BP128" s="1121"/>
      <c r="BQ128" s="1122"/>
      <c r="BR128" s="1123" t="s">
        <v>175</v>
      </c>
      <c r="BS128" s="1121"/>
      <c r="BT128" s="1122"/>
      <c r="BU128" s="720"/>
      <c r="BV128" s="712"/>
      <c r="BW128" s="712"/>
      <c r="BX128" s="568"/>
      <c r="BY128" s="718"/>
      <c r="BZ128" s="719"/>
      <c r="CA128" s="719"/>
      <c r="CB128" s="719"/>
      <c r="CC128" s="719"/>
      <c r="CD128" s="721"/>
      <c r="CE128" s="711"/>
      <c r="CF128" s="712"/>
      <c r="CG128" s="712"/>
      <c r="CH128" s="712"/>
      <c r="CI128" s="712"/>
      <c r="CJ128" s="722"/>
      <c r="CK128" s="723"/>
      <c r="CL128" s="719"/>
      <c r="CM128" s="719"/>
      <c r="CN128" s="1041"/>
      <c r="CO128" s="1042"/>
      <c r="CP128" s="1043"/>
    </row>
    <row r="129" spans="1:147" s="724" customFormat="1" ht="23.95" customHeight="1" x14ac:dyDescent="0.2">
      <c r="A129" s="1110"/>
      <c r="B129" s="1230"/>
      <c r="C129" s="1062"/>
      <c r="D129" s="1109"/>
      <c r="E129" s="1232"/>
      <c r="F129" s="1233"/>
      <c r="G129" s="1233"/>
      <c r="H129" s="1234"/>
      <c r="I129" s="1232"/>
      <c r="J129" s="1233"/>
      <c r="K129" s="1234"/>
      <c r="L129" s="1232"/>
      <c r="M129" s="1234"/>
      <c r="N129" s="1232"/>
      <c r="O129" s="1234"/>
      <c r="P129" s="1232"/>
      <c r="Q129" s="1234"/>
      <c r="R129" s="1232"/>
      <c r="S129" s="1234"/>
      <c r="T129" s="1232"/>
      <c r="U129" s="1233"/>
      <c r="V129" s="1233"/>
      <c r="W129" s="1234"/>
      <c r="X129" s="1246"/>
      <c r="Y129" s="1247"/>
      <c r="Z129" s="1248"/>
      <c r="AA129" s="1246"/>
      <c r="AB129" s="1247"/>
      <c r="AC129" s="1248"/>
      <c r="AD129" s="1246"/>
      <c r="AE129" s="1247"/>
      <c r="AF129" s="1248"/>
      <c r="AG129" s="1053"/>
      <c r="AH129" s="1054"/>
      <c r="AI129" s="1054"/>
      <c r="AJ129" s="1054"/>
      <c r="AK129" s="1054"/>
      <c r="AL129" s="1054"/>
      <c r="AM129" s="1054"/>
      <c r="AN129" s="1054"/>
      <c r="AO129" s="1054"/>
      <c r="AP129" s="1055"/>
      <c r="AQ129" s="1290"/>
      <c r="AR129" s="1291"/>
      <c r="AS129" s="1292"/>
      <c r="AT129" s="1290"/>
      <c r="AU129" s="1291"/>
      <c r="AV129" s="1292"/>
      <c r="AW129" s="1290"/>
      <c r="AX129" s="1291"/>
      <c r="AY129" s="1292"/>
      <c r="AZ129" s="1290"/>
      <c r="BA129" s="1291"/>
      <c r="BB129" s="1292"/>
      <c r="BC129" s="1290"/>
      <c r="BD129" s="1291"/>
      <c r="BE129" s="1292"/>
      <c r="BF129" s="1264"/>
      <c r="BG129" s="1265"/>
      <c r="BH129" s="1266"/>
      <c r="BI129" s="1124"/>
      <c r="BJ129" s="1125"/>
      <c r="BK129" s="1126"/>
      <c r="BL129" s="1124"/>
      <c r="BM129" s="1125"/>
      <c r="BN129" s="1126"/>
      <c r="BO129" s="1133"/>
      <c r="BP129" s="1134"/>
      <c r="BQ129" s="1135"/>
      <c r="BR129" s="1139"/>
      <c r="BS129" s="1140"/>
      <c r="BT129" s="1141"/>
      <c r="BU129" s="1077"/>
      <c r="BV129" s="1078"/>
      <c r="BW129" s="1078"/>
      <c r="BX129" s="1079"/>
      <c r="BY129" s="1053"/>
      <c r="BZ129" s="1054"/>
      <c r="CA129" s="1054"/>
      <c r="CB129" s="1054"/>
      <c r="CC129" s="1054"/>
      <c r="CD129" s="1055"/>
      <c r="CE129" s="1062"/>
      <c r="CF129" s="1063"/>
      <c r="CG129" s="1063"/>
      <c r="CH129" s="1063"/>
      <c r="CI129" s="1063"/>
      <c r="CJ129" s="1064"/>
      <c r="CK129" s="1106"/>
      <c r="CL129" s="1063"/>
      <c r="CM129" s="1063"/>
      <c r="CN129" s="1062"/>
      <c r="CO129" s="1063"/>
      <c r="CP129" s="1109"/>
    </row>
    <row r="130" spans="1:147" s="724" customFormat="1" ht="27" customHeight="1" x14ac:dyDescent="0.2">
      <c r="A130" s="1110"/>
      <c r="B130" s="1231"/>
      <c r="C130" s="1065"/>
      <c r="D130" s="1110"/>
      <c r="E130" s="1235"/>
      <c r="F130" s="1236"/>
      <c r="G130" s="1236"/>
      <c r="H130" s="1237"/>
      <c r="I130" s="1235"/>
      <c r="J130" s="1236"/>
      <c r="K130" s="1237"/>
      <c r="L130" s="1235"/>
      <c r="M130" s="1237"/>
      <c r="N130" s="1235"/>
      <c r="O130" s="1237"/>
      <c r="P130" s="1235"/>
      <c r="Q130" s="1237"/>
      <c r="R130" s="1235"/>
      <c r="S130" s="1237"/>
      <c r="T130" s="1235"/>
      <c r="U130" s="1236"/>
      <c r="V130" s="1236"/>
      <c r="W130" s="1237"/>
      <c r="X130" s="1249"/>
      <c r="Y130" s="1250"/>
      <c r="Z130" s="1251"/>
      <c r="AA130" s="1249"/>
      <c r="AB130" s="1250"/>
      <c r="AC130" s="1251"/>
      <c r="AD130" s="1249"/>
      <c r="AE130" s="1250"/>
      <c r="AF130" s="1251"/>
      <c r="AG130" s="1056"/>
      <c r="AH130" s="1057"/>
      <c r="AI130" s="1057"/>
      <c r="AJ130" s="1057"/>
      <c r="AK130" s="1057"/>
      <c r="AL130" s="1057"/>
      <c r="AM130" s="1057"/>
      <c r="AN130" s="1057"/>
      <c r="AO130" s="1057"/>
      <c r="AP130" s="1058"/>
      <c r="AQ130" s="1290"/>
      <c r="AR130" s="1291"/>
      <c r="AS130" s="1292"/>
      <c r="AT130" s="1290"/>
      <c r="AU130" s="1291"/>
      <c r="AV130" s="1292"/>
      <c r="AW130" s="1290"/>
      <c r="AX130" s="1291"/>
      <c r="AY130" s="1292"/>
      <c r="AZ130" s="1290"/>
      <c r="BA130" s="1291"/>
      <c r="BB130" s="1292"/>
      <c r="BC130" s="1290"/>
      <c r="BD130" s="1291"/>
      <c r="BE130" s="1292"/>
      <c r="BF130" s="1267"/>
      <c r="BG130" s="1268"/>
      <c r="BH130" s="1269"/>
      <c r="BI130" s="1127"/>
      <c r="BJ130" s="1128"/>
      <c r="BK130" s="1129"/>
      <c r="BL130" s="1127"/>
      <c r="BM130" s="1128"/>
      <c r="BN130" s="1129"/>
      <c r="BO130" s="1136"/>
      <c r="BP130" s="1137"/>
      <c r="BQ130" s="1138"/>
      <c r="BR130" s="1142"/>
      <c r="BS130" s="1143"/>
      <c r="BT130" s="1144"/>
      <c r="BU130" s="1080"/>
      <c r="BV130" s="1081"/>
      <c r="BW130" s="1081"/>
      <c r="BX130" s="1082"/>
      <c r="BY130" s="1056"/>
      <c r="BZ130" s="1057"/>
      <c r="CA130" s="1057"/>
      <c r="CB130" s="1057"/>
      <c r="CC130" s="1057"/>
      <c r="CD130" s="1058"/>
      <c r="CE130" s="1065"/>
      <c r="CF130" s="1066"/>
      <c r="CG130" s="1066"/>
      <c r="CH130" s="1066"/>
      <c r="CI130" s="1066"/>
      <c r="CJ130" s="1067"/>
      <c r="CK130" s="1107"/>
      <c r="CL130" s="1066"/>
      <c r="CM130" s="1066"/>
      <c r="CN130" s="1065"/>
      <c r="CO130" s="1066"/>
      <c r="CP130" s="1110"/>
    </row>
    <row r="131" spans="1:147" s="724" customFormat="1" ht="14.95" customHeight="1" x14ac:dyDescent="0.2">
      <c r="A131" s="1110"/>
      <c r="B131" s="1231"/>
      <c r="C131" s="1065"/>
      <c r="D131" s="1110"/>
      <c r="E131" s="1235"/>
      <c r="F131" s="1236"/>
      <c r="G131" s="1236"/>
      <c r="H131" s="1237"/>
      <c r="I131" s="1235"/>
      <c r="J131" s="1236"/>
      <c r="K131" s="1237"/>
      <c r="L131" s="1235"/>
      <c r="M131" s="1237"/>
      <c r="N131" s="1235"/>
      <c r="O131" s="1237"/>
      <c r="P131" s="1235"/>
      <c r="Q131" s="1237"/>
      <c r="R131" s="1235"/>
      <c r="S131" s="1237"/>
      <c r="T131" s="1235"/>
      <c r="U131" s="1236"/>
      <c r="V131" s="1236"/>
      <c r="W131" s="1237"/>
      <c r="X131" s="1249"/>
      <c r="Y131" s="1250"/>
      <c r="Z131" s="1251"/>
      <c r="AA131" s="1249"/>
      <c r="AB131" s="1250"/>
      <c r="AC131" s="1251"/>
      <c r="AD131" s="1249"/>
      <c r="AE131" s="1250"/>
      <c r="AF131" s="1251"/>
      <c r="AG131" s="1056"/>
      <c r="AH131" s="1057"/>
      <c r="AI131" s="1057"/>
      <c r="AJ131" s="1057"/>
      <c r="AK131" s="1057"/>
      <c r="AL131" s="1057"/>
      <c r="AM131" s="1057"/>
      <c r="AN131" s="1057"/>
      <c r="AO131" s="1057"/>
      <c r="AP131" s="1058"/>
      <c r="AQ131" s="1290"/>
      <c r="AR131" s="1291"/>
      <c r="AS131" s="1292"/>
      <c r="AT131" s="1290"/>
      <c r="AU131" s="1291"/>
      <c r="AV131" s="1292"/>
      <c r="AW131" s="1290"/>
      <c r="AX131" s="1291"/>
      <c r="AY131" s="1292"/>
      <c r="AZ131" s="1290"/>
      <c r="BA131" s="1291"/>
      <c r="BB131" s="1292"/>
      <c r="BC131" s="1290"/>
      <c r="BD131" s="1291"/>
      <c r="BE131" s="1292"/>
      <c r="BF131" s="1267"/>
      <c r="BG131" s="1268"/>
      <c r="BH131" s="1269"/>
      <c r="BI131" s="1127"/>
      <c r="BJ131" s="1128"/>
      <c r="BK131" s="1129"/>
      <c r="BL131" s="1127"/>
      <c r="BM131" s="1128"/>
      <c r="BN131" s="1129"/>
      <c r="BO131" s="1136"/>
      <c r="BP131" s="1137"/>
      <c r="BQ131" s="1138"/>
      <c r="BR131" s="1142"/>
      <c r="BS131" s="1143"/>
      <c r="BT131" s="1144"/>
      <c r="BU131" s="1080"/>
      <c r="BV131" s="1081"/>
      <c r="BW131" s="1081"/>
      <c r="BX131" s="1082"/>
      <c r="BY131" s="1056"/>
      <c r="BZ131" s="1057"/>
      <c r="CA131" s="1057"/>
      <c r="CB131" s="1057"/>
      <c r="CC131" s="1057"/>
      <c r="CD131" s="1058"/>
      <c r="CE131" s="1065"/>
      <c r="CF131" s="1066"/>
      <c r="CG131" s="1066"/>
      <c r="CH131" s="1066"/>
      <c r="CI131" s="1066"/>
      <c r="CJ131" s="1067"/>
      <c r="CK131" s="1107"/>
      <c r="CL131" s="1066"/>
      <c r="CM131" s="1066"/>
      <c r="CN131" s="1065"/>
      <c r="CO131" s="1066"/>
      <c r="CP131" s="1110"/>
    </row>
    <row r="132" spans="1:147" s="724" customFormat="1" ht="14.95" customHeight="1" thickBot="1" x14ac:dyDescent="0.25">
      <c r="A132" s="559"/>
      <c r="B132" s="725"/>
      <c r="C132" s="1086"/>
      <c r="D132" s="1086"/>
      <c r="E132" s="1332"/>
      <c r="F132" s="1332"/>
      <c r="G132" s="1332"/>
      <c r="H132" s="1332"/>
      <c r="I132" s="1261"/>
      <c r="J132" s="1261"/>
      <c r="K132" s="1261"/>
      <c r="L132" s="1332"/>
      <c r="M132" s="1332"/>
      <c r="N132" s="1261"/>
      <c r="O132" s="1261"/>
      <c r="P132" s="1261"/>
      <c r="Q132" s="1261"/>
      <c r="R132" s="1261"/>
      <c r="S132" s="1261"/>
      <c r="T132" s="1262"/>
      <c r="U132" s="1262"/>
      <c r="V132" s="1262"/>
      <c r="W132" s="1262"/>
      <c r="X132" s="1263"/>
      <c r="Y132" s="1263"/>
      <c r="Z132" s="1263"/>
      <c r="AA132" s="1263"/>
      <c r="AB132" s="1263"/>
      <c r="AC132" s="1263"/>
      <c r="AD132" s="1263"/>
      <c r="AE132" s="1263"/>
      <c r="AF132" s="1263"/>
      <c r="AG132" s="1339" t="s">
        <v>240</v>
      </c>
      <c r="AH132" s="1339"/>
      <c r="AI132" s="1339"/>
      <c r="AJ132" s="1339"/>
      <c r="AK132" s="1339"/>
      <c r="AL132" s="1339"/>
      <c r="AM132" s="1339"/>
      <c r="AN132" s="1339"/>
      <c r="AO132" s="1339"/>
      <c r="AP132" s="1339"/>
      <c r="AQ132" s="1263"/>
      <c r="AR132" s="1263"/>
      <c r="AS132" s="1263"/>
      <c r="AT132" s="1263"/>
      <c r="AU132" s="1263"/>
      <c r="AV132" s="1263"/>
      <c r="AW132" s="1263"/>
      <c r="AX132" s="1263"/>
      <c r="AY132" s="1263"/>
      <c r="AZ132" s="1263"/>
      <c r="BA132" s="1263"/>
      <c r="BB132" s="1263"/>
      <c r="BC132" s="1263"/>
      <c r="BD132" s="1263"/>
      <c r="BE132" s="1263"/>
      <c r="BF132" s="1319"/>
      <c r="BG132" s="1319"/>
      <c r="BH132" s="1319"/>
      <c r="BI132" s="1130"/>
      <c r="BJ132" s="1131"/>
      <c r="BK132" s="1132"/>
      <c r="BL132" s="1130"/>
      <c r="BM132" s="1131"/>
      <c r="BN132" s="1132"/>
      <c r="BO132" s="1068"/>
      <c r="BP132" s="1069"/>
      <c r="BQ132" s="1111"/>
      <c r="BR132" s="1069"/>
      <c r="BS132" s="1069"/>
      <c r="BT132" s="1070"/>
      <c r="BU132" s="1083"/>
      <c r="BV132" s="1084"/>
      <c r="BW132" s="1084"/>
      <c r="BX132" s="1085"/>
      <c r="BY132" s="1059"/>
      <c r="BZ132" s="1060"/>
      <c r="CA132" s="1060"/>
      <c r="CB132" s="1060"/>
      <c r="CC132" s="1060"/>
      <c r="CD132" s="1061"/>
      <c r="CE132" s="1086"/>
      <c r="CF132" s="1086"/>
      <c r="CG132" s="1086"/>
      <c r="CH132" s="1086"/>
      <c r="CI132" s="1086"/>
      <c r="CJ132" s="1087"/>
      <c r="CK132" s="1108"/>
      <c r="CL132" s="1069"/>
      <c r="CM132" s="1069"/>
      <c r="CN132" s="1068"/>
      <c r="CO132" s="1069"/>
      <c r="CP132" s="1111"/>
    </row>
    <row r="133" spans="1:147" s="489" customFormat="1" ht="23.15" customHeight="1" thickTop="1" thickBot="1" x14ac:dyDescent="0.25">
      <c r="A133" s="560"/>
      <c r="B133" s="726" t="s">
        <v>176</v>
      </c>
      <c r="C133" s="727"/>
      <c r="D133" s="727"/>
      <c r="E133" s="727"/>
      <c r="F133" s="727"/>
      <c r="G133" s="727"/>
      <c r="H133" s="727"/>
      <c r="I133" s="727"/>
      <c r="J133" s="727"/>
      <c r="K133" s="727"/>
      <c r="L133" s="727"/>
      <c r="M133" s="727"/>
      <c r="N133" s="727"/>
      <c r="O133" s="727"/>
      <c r="P133" s="727"/>
      <c r="Q133" s="727"/>
      <c r="R133" s="727"/>
      <c r="S133" s="727"/>
      <c r="T133" s="727"/>
      <c r="U133" s="727"/>
      <c r="V133" s="727"/>
      <c r="W133" s="727"/>
      <c r="X133" s="727"/>
      <c r="Y133" s="727"/>
      <c r="Z133" s="727"/>
      <c r="AA133" s="727"/>
      <c r="AB133" s="727"/>
      <c r="AC133" s="727"/>
      <c r="AD133" s="727"/>
      <c r="AE133" s="727"/>
      <c r="AF133" s="727"/>
      <c r="AG133" s="727"/>
      <c r="AH133" s="727"/>
      <c r="AI133" s="727"/>
      <c r="AJ133" s="727"/>
      <c r="AK133" s="727"/>
      <c r="AL133" s="727"/>
      <c r="AM133" s="727"/>
      <c r="AN133" s="727"/>
      <c r="AO133" s="727"/>
      <c r="AP133" s="728"/>
      <c r="AQ133" s="1272" t="str">
        <f>IF($B129="","",SUM(AQ129:AS131))</f>
        <v/>
      </c>
      <c r="AR133" s="1273"/>
      <c r="AS133" s="1274"/>
      <c r="AT133" s="1272" t="str">
        <f>IF($B129="","",SUM(AT129:AV131))</f>
        <v/>
      </c>
      <c r="AU133" s="1273"/>
      <c r="AV133" s="1274"/>
      <c r="AW133" s="1272" t="str">
        <f>IF($B129="","",SUM(AW129:AY131))</f>
        <v/>
      </c>
      <c r="AX133" s="1273"/>
      <c r="AY133" s="1274"/>
      <c r="AZ133" s="1272" t="str">
        <f>IF($B129="","",SUM(AZ129:BB131))</f>
        <v/>
      </c>
      <c r="BA133" s="1273"/>
      <c r="BB133" s="1274"/>
      <c r="BC133" s="1272" t="str">
        <f>IF($B129="","",SUM(BC129:BE131))</f>
        <v/>
      </c>
      <c r="BD133" s="1273"/>
      <c r="BE133" s="1274"/>
      <c r="BF133" s="1071"/>
      <c r="BG133" s="1072"/>
      <c r="BH133" s="1072"/>
      <c r="BI133" s="1072"/>
      <c r="BJ133" s="1072"/>
      <c r="BK133" s="1072"/>
      <c r="BL133" s="1072"/>
      <c r="BM133" s="1072"/>
      <c r="BN133" s="1072"/>
      <c r="BO133" s="1072"/>
      <c r="BP133" s="1072"/>
      <c r="BQ133" s="1072"/>
      <c r="BR133" s="1072"/>
      <c r="BS133" s="1072"/>
      <c r="BT133" s="1073"/>
      <c r="BU133" s="1074"/>
      <c r="BV133" s="1075"/>
      <c r="BW133" s="1075"/>
      <c r="BX133" s="1075"/>
      <c r="BY133" s="1075"/>
      <c r="BZ133" s="1075"/>
      <c r="CA133" s="1075"/>
      <c r="CB133" s="1075"/>
      <c r="CC133" s="1075"/>
      <c r="CD133" s="1075"/>
      <c r="CE133" s="1075"/>
      <c r="CF133" s="1075"/>
      <c r="CG133" s="1075"/>
      <c r="CH133" s="1075"/>
      <c r="CI133" s="1075"/>
      <c r="CJ133" s="1076"/>
      <c r="CK133" s="1032"/>
      <c r="CL133" s="1033"/>
      <c r="CM133" s="1033"/>
      <c r="CN133" s="1033"/>
      <c r="CO133" s="1033"/>
      <c r="CP133" s="1034"/>
    </row>
    <row r="134" spans="1:147" s="683" customFormat="1" ht="15.95" customHeight="1" x14ac:dyDescent="0.2">
      <c r="A134" s="682"/>
      <c r="B134" s="669" t="s">
        <v>244</v>
      </c>
      <c r="F134" s="669"/>
      <c r="G134" s="669"/>
      <c r="H134" s="669"/>
      <c r="I134" s="669"/>
      <c r="J134" s="669"/>
      <c r="K134" s="669"/>
      <c r="L134" s="664"/>
      <c r="M134" s="664"/>
      <c r="N134" s="669"/>
      <c r="O134" s="669"/>
      <c r="P134" s="669"/>
      <c r="Q134" s="669"/>
      <c r="R134" s="669"/>
      <c r="S134" s="669"/>
      <c r="T134" s="669"/>
      <c r="U134" s="669"/>
      <c r="V134" s="669"/>
      <c r="W134" s="669"/>
      <c r="X134" s="669"/>
      <c r="Y134" s="669"/>
      <c r="Z134" s="669"/>
      <c r="AA134" s="669"/>
      <c r="AB134" s="669"/>
      <c r="AC134" s="669"/>
      <c r="AD134" s="669"/>
      <c r="AE134" s="669"/>
      <c r="AF134" s="669"/>
      <c r="AG134" s="669"/>
      <c r="AH134" s="669"/>
      <c r="AK134" s="669"/>
    </row>
    <row r="135" spans="1:147" s="525" customFormat="1" ht="15.95" customHeight="1" x14ac:dyDescent="0.2">
      <c r="A135" s="524"/>
      <c r="B135" s="566" t="s">
        <v>179</v>
      </c>
      <c r="C135" s="528"/>
      <c r="D135" s="528"/>
      <c r="E135" s="528"/>
      <c r="F135" s="528"/>
      <c r="G135" s="528"/>
      <c r="H135" s="528"/>
      <c r="I135" s="528"/>
      <c r="J135" s="528"/>
      <c r="K135" s="528"/>
      <c r="L135" s="502"/>
      <c r="M135" s="502"/>
      <c r="N135" s="528"/>
      <c r="O135" s="528"/>
      <c r="P135" s="528"/>
      <c r="Q135" s="528"/>
      <c r="R135" s="528"/>
      <c r="S135" s="528"/>
      <c r="T135" s="528"/>
      <c r="U135" s="528"/>
      <c r="V135" s="528"/>
      <c r="W135" s="528"/>
      <c r="X135" s="528"/>
      <c r="Y135" s="528"/>
      <c r="Z135" s="528"/>
      <c r="AA135" s="528"/>
      <c r="AB135" s="528"/>
      <c r="AC135" s="528"/>
      <c r="AD135" s="528"/>
      <c r="AE135" s="528"/>
      <c r="AF135" s="528"/>
      <c r="AG135" s="528"/>
      <c r="AH135" s="528"/>
      <c r="AI135" s="528"/>
      <c r="AJ135" s="528"/>
      <c r="AK135" s="528"/>
      <c r="AL135" s="528"/>
      <c r="AM135" s="528"/>
      <c r="AN135" s="528"/>
      <c r="AO135" s="528"/>
      <c r="AP135" s="528"/>
      <c r="AQ135" s="528"/>
      <c r="AR135" s="528"/>
      <c r="AS135" s="528"/>
      <c r="AT135" s="528"/>
      <c r="AU135" s="528"/>
      <c r="AV135" s="528"/>
      <c r="AW135" s="528"/>
      <c r="AX135" s="528"/>
      <c r="AY135" s="528"/>
      <c r="AZ135" s="528"/>
      <c r="BA135" s="528"/>
      <c r="BB135" s="528"/>
      <c r="BC135" s="528"/>
      <c r="BD135" s="528"/>
      <c r="BE135" s="528"/>
      <c r="BF135" s="528"/>
      <c r="BG135" s="528"/>
      <c r="BH135" s="528"/>
      <c r="BI135" s="528"/>
      <c r="BJ135" s="528"/>
      <c r="BK135" s="528"/>
      <c r="BL135" s="528"/>
      <c r="BM135" s="528"/>
      <c r="BN135" s="528"/>
      <c r="BO135" s="528"/>
      <c r="BP135" s="528"/>
      <c r="BQ135" s="528"/>
      <c r="BR135" s="528"/>
      <c r="BS135" s="528"/>
      <c r="BT135" s="528"/>
      <c r="BU135" s="528"/>
      <c r="BV135" s="528"/>
      <c r="BW135" s="528"/>
      <c r="BX135" s="528"/>
      <c r="BY135" s="528"/>
      <c r="BZ135" s="528"/>
      <c r="CA135" s="528"/>
      <c r="CB135" s="528"/>
      <c r="CC135" s="528"/>
      <c r="CD135" s="528"/>
      <c r="CE135" s="528"/>
      <c r="CF135" s="528"/>
      <c r="CG135" s="528"/>
      <c r="CH135" s="528"/>
      <c r="CI135" s="528"/>
      <c r="CJ135" s="528"/>
      <c r="CK135" s="528"/>
      <c r="CL135" s="528"/>
      <c r="CM135" s="528"/>
      <c r="CN135" s="528"/>
      <c r="CO135" s="528"/>
      <c r="CP135" s="528"/>
      <c r="CQ135" s="528"/>
      <c r="CR135" s="528"/>
      <c r="CS135" s="528"/>
      <c r="CT135" s="528"/>
      <c r="CU135" s="528"/>
      <c r="CV135" s="528"/>
      <c r="CW135" s="528"/>
      <c r="CX135" s="528"/>
      <c r="CY135" s="528"/>
      <c r="CZ135" s="528"/>
      <c r="DA135" s="528"/>
      <c r="DB135" s="528"/>
      <c r="DC135" s="528"/>
      <c r="DD135" s="528"/>
      <c r="DE135" s="528"/>
      <c r="DF135" s="528"/>
      <c r="DG135" s="528"/>
      <c r="DH135" s="528"/>
      <c r="DI135" s="528"/>
      <c r="DJ135" s="528"/>
      <c r="DK135" s="528"/>
      <c r="DL135" s="528"/>
      <c r="DM135" s="528"/>
      <c r="DN135" s="528"/>
      <c r="DO135" s="528"/>
      <c r="DP135" s="528"/>
      <c r="DQ135" s="528"/>
      <c r="DR135" s="528"/>
      <c r="DS135" s="528"/>
      <c r="DT135" s="528"/>
      <c r="DU135" s="528"/>
      <c r="DV135" s="528"/>
      <c r="DW135" s="528"/>
      <c r="DX135" s="528"/>
      <c r="DY135" s="528"/>
      <c r="DZ135" s="528"/>
      <c r="EA135" s="528"/>
      <c r="EB135" s="528"/>
      <c r="EC135" s="528"/>
      <c r="ED135" s="528"/>
      <c r="EE135" s="528"/>
      <c r="EF135" s="528"/>
      <c r="EG135" s="528"/>
      <c r="EH135" s="528"/>
      <c r="EI135" s="528"/>
      <c r="EJ135" s="528"/>
      <c r="EK135" s="528"/>
      <c r="EL135" s="528"/>
      <c r="EM135" s="528"/>
      <c r="EN135" s="528"/>
      <c r="EO135" s="528"/>
      <c r="EP135" s="528"/>
      <c r="EQ135" s="528"/>
    </row>
    <row r="136" spans="1:147" s="683" customFormat="1" ht="15.95" customHeight="1" x14ac:dyDescent="0.2">
      <c r="A136" s="730"/>
      <c r="B136" s="669" t="s">
        <v>245</v>
      </c>
    </row>
    <row r="137" spans="1:147" s="683" customFormat="1" ht="15.95" customHeight="1" x14ac:dyDescent="0.2">
      <c r="A137" s="682"/>
      <c r="B137" s="731" t="s">
        <v>180</v>
      </c>
      <c r="F137" s="669"/>
      <c r="G137" s="669"/>
      <c r="H137" s="669"/>
      <c r="I137" s="669"/>
      <c r="J137" s="669"/>
      <c r="K137" s="669"/>
      <c r="L137" s="664"/>
      <c r="M137" s="664"/>
      <c r="N137" s="669"/>
      <c r="O137" s="669"/>
      <c r="P137" s="669"/>
      <c r="Q137" s="669"/>
      <c r="R137" s="669"/>
      <c r="S137" s="669"/>
      <c r="T137" s="669"/>
      <c r="U137" s="669"/>
      <c r="V137" s="669"/>
      <c r="W137" s="669"/>
      <c r="X137" s="669"/>
      <c r="Y137" s="669"/>
      <c r="Z137" s="669"/>
      <c r="AA137" s="669"/>
      <c r="AB137" s="669"/>
      <c r="AC137" s="669"/>
      <c r="AD137" s="669"/>
      <c r="AE137" s="669"/>
      <c r="AF137" s="669"/>
      <c r="AG137" s="669"/>
      <c r="AH137" s="669"/>
      <c r="AK137" s="669"/>
    </row>
    <row r="138" spans="1:147" s="683" customFormat="1" ht="15.95" customHeight="1" x14ac:dyDescent="0.2">
      <c r="A138" s="730"/>
      <c r="B138" s="528" t="s">
        <v>246</v>
      </c>
    </row>
    <row r="139" spans="1:147" s="525" customFormat="1" ht="15.95" customHeight="1" x14ac:dyDescent="0.2">
      <c r="A139" s="524"/>
      <c r="B139" s="528" t="s">
        <v>181</v>
      </c>
      <c r="C139" s="528"/>
      <c r="D139" s="528"/>
      <c r="E139" s="528"/>
      <c r="F139" s="528"/>
      <c r="G139" s="528"/>
      <c r="H139" s="528"/>
      <c r="I139" s="528"/>
      <c r="J139" s="528"/>
      <c r="K139" s="528"/>
      <c r="L139" s="502"/>
      <c r="M139" s="502"/>
      <c r="N139" s="528"/>
      <c r="O139" s="528"/>
      <c r="P139" s="528"/>
      <c r="Q139" s="528"/>
      <c r="R139" s="528"/>
      <c r="S139" s="528"/>
      <c r="T139" s="528"/>
      <c r="U139" s="528"/>
      <c r="V139" s="528"/>
      <c r="W139" s="528"/>
      <c r="X139" s="528"/>
      <c r="Y139" s="528"/>
      <c r="Z139" s="528"/>
      <c r="AA139" s="528"/>
      <c r="AB139" s="528"/>
      <c r="AC139" s="528"/>
      <c r="AD139" s="528"/>
      <c r="AE139" s="528"/>
      <c r="AF139" s="528"/>
      <c r="AG139" s="528"/>
      <c r="AH139" s="528"/>
      <c r="AI139" s="528"/>
      <c r="AJ139" s="528"/>
      <c r="AK139" s="528"/>
      <c r="AL139" s="528"/>
      <c r="AM139" s="528"/>
      <c r="AN139" s="528"/>
      <c r="AO139" s="528"/>
      <c r="AP139" s="528"/>
      <c r="AQ139" s="528"/>
      <c r="AR139" s="528"/>
      <c r="AS139" s="528"/>
      <c r="AT139" s="528"/>
      <c r="AU139" s="528"/>
      <c r="AV139" s="528"/>
      <c r="AW139" s="528"/>
      <c r="AX139" s="528"/>
      <c r="AY139" s="528"/>
      <c r="AZ139" s="528"/>
      <c r="BA139" s="528"/>
      <c r="BB139" s="528"/>
      <c r="BC139" s="528"/>
      <c r="BD139" s="528"/>
      <c r="BE139" s="528"/>
      <c r="BF139" s="528"/>
      <c r="BG139" s="528"/>
      <c r="BH139" s="528"/>
      <c r="BI139" s="528"/>
      <c r="BJ139" s="528"/>
      <c r="BK139" s="528"/>
      <c r="BL139" s="528"/>
      <c r="BM139" s="528"/>
      <c r="BN139" s="528"/>
      <c r="BO139" s="528"/>
      <c r="BP139" s="528"/>
      <c r="BQ139" s="528"/>
      <c r="BR139" s="528"/>
      <c r="BS139" s="528"/>
      <c r="BT139" s="528"/>
      <c r="BU139" s="528"/>
      <c r="BV139" s="528"/>
      <c r="BW139" s="528"/>
      <c r="BX139" s="528"/>
      <c r="BY139" s="528"/>
      <c r="BZ139" s="528"/>
      <c r="CA139" s="528"/>
      <c r="CB139" s="528"/>
      <c r="CC139" s="528"/>
      <c r="CD139" s="528"/>
      <c r="CE139" s="528"/>
      <c r="CF139" s="528"/>
      <c r="CG139" s="528"/>
      <c r="CH139" s="528"/>
      <c r="CI139" s="528"/>
      <c r="CJ139" s="528"/>
      <c r="CK139" s="528"/>
      <c r="CL139" s="528"/>
      <c r="CM139" s="528"/>
      <c r="CN139" s="528"/>
      <c r="CO139" s="528"/>
      <c r="CP139" s="528"/>
      <c r="CQ139" s="528"/>
      <c r="CR139" s="528"/>
      <c r="CS139" s="528"/>
      <c r="CT139" s="528"/>
      <c r="CU139" s="528"/>
      <c r="CV139" s="528"/>
      <c r="CW139" s="528"/>
      <c r="CX139" s="528"/>
      <c r="CY139" s="528"/>
      <c r="CZ139" s="528"/>
      <c r="DA139" s="528"/>
      <c r="DB139" s="528"/>
      <c r="DC139" s="528"/>
      <c r="DD139" s="528"/>
      <c r="DE139" s="528"/>
      <c r="DF139" s="528"/>
      <c r="DG139" s="528"/>
      <c r="DH139" s="528"/>
      <c r="DI139" s="528"/>
      <c r="DJ139" s="528"/>
      <c r="DK139" s="528"/>
      <c r="DL139" s="528"/>
      <c r="DM139" s="528"/>
      <c r="DN139" s="528"/>
      <c r="DO139" s="528"/>
      <c r="DP139" s="528"/>
      <c r="DQ139" s="528"/>
      <c r="DR139" s="528"/>
      <c r="DS139" s="528"/>
      <c r="DT139" s="528"/>
      <c r="DU139" s="528"/>
      <c r="DV139" s="528"/>
      <c r="DW139" s="528"/>
      <c r="DX139" s="528"/>
      <c r="DY139" s="528"/>
      <c r="DZ139" s="528"/>
      <c r="EA139" s="528"/>
      <c r="EB139" s="528"/>
      <c r="EC139" s="528"/>
      <c r="ED139" s="528"/>
      <c r="EE139" s="528"/>
      <c r="EF139" s="528"/>
      <c r="EG139" s="528"/>
      <c r="EH139" s="528"/>
      <c r="EI139" s="528"/>
      <c r="EJ139" s="528"/>
      <c r="EK139" s="528"/>
      <c r="EL139" s="528"/>
      <c r="EM139" s="528"/>
      <c r="EN139" s="528"/>
      <c r="EO139" s="528"/>
      <c r="EP139" s="528"/>
      <c r="EQ139" s="528"/>
    </row>
    <row r="140" spans="1:147" s="683" customFormat="1" ht="15.95" customHeight="1" x14ac:dyDescent="0.2">
      <c r="A140" s="730"/>
      <c r="B140" s="528" t="s">
        <v>182</v>
      </c>
    </row>
    <row r="141" spans="1:147" s="489" customFormat="1" ht="14.15" customHeight="1" x14ac:dyDescent="0.2">
      <c r="A141" s="507"/>
      <c r="B141" s="488"/>
      <c r="F141" s="488"/>
      <c r="G141" s="488"/>
      <c r="H141" s="488"/>
      <c r="I141" s="488"/>
      <c r="J141" s="488"/>
      <c r="K141" s="488"/>
      <c r="L141" s="492"/>
      <c r="M141" s="492"/>
      <c r="N141" s="488"/>
      <c r="O141" s="488"/>
      <c r="P141" s="488"/>
      <c r="Q141" s="488"/>
      <c r="R141" s="488"/>
      <c r="S141" s="488"/>
      <c r="T141" s="488"/>
      <c r="U141" s="488"/>
      <c r="V141" s="488"/>
      <c r="W141" s="488"/>
      <c r="X141" s="488"/>
      <c r="Y141" s="488"/>
      <c r="Z141" s="488"/>
      <c r="AA141" s="488"/>
      <c r="AB141" s="488"/>
      <c r="AC141" s="488"/>
      <c r="AD141" s="488"/>
      <c r="AE141" s="488"/>
      <c r="AF141" s="488"/>
      <c r="AG141" s="488"/>
      <c r="AH141" s="488"/>
      <c r="AK141" s="488"/>
    </row>
    <row r="143" spans="1:147" ht="23.15" customHeight="1" thickBot="1" x14ac:dyDescent="0.25">
      <c r="B143" s="732" t="s">
        <v>252</v>
      </c>
    </row>
    <row r="144" spans="1:147" s="583" customFormat="1" ht="23.15" customHeight="1" thickBot="1" x14ac:dyDescent="0.25">
      <c r="A144" s="732"/>
      <c r="B144" s="732" t="s">
        <v>253</v>
      </c>
      <c r="AH144" s="733" t="s">
        <v>254</v>
      </c>
    </row>
    <row r="145" spans="1:12" s="583" customFormat="1" ht="23.15" customHeight="1" x14ac:dyDescent="0.2">
      <c r="A145" s="732"/>
      <c r="B145" s="732" t="s">
        <v>255</v>
      </c>
    </row>
    <row r="146" spans="1:12" s="583" customFormat="1" ht="23.15" customHeight="1" x14ac:dyDescent="0.2">
      <c r="A146" s="732"/>
      <c r="B146" s="732" t="s">
        <v>256</v>
      </c>
    </row>
    <row r="147" spans="1:12" s="583" customFormat="1" ht="23.15" customHeight="1" x14ac:dyDescent="0.2">
      <c r="A147" s="732"/>
      <c r="B147" s="734" t="s">
        <v>275</v>
      </c>
    </row>
    <row r="148" spans="1:12" s="583" customFormat="1" ht="23.15" customHeight="1" x14ac:dyDescent="0.2">
      <c r="A148" s="732"/>
      <c r="B148" s="732" t="s">
        <v>276</v>
      </c>
    </row>
    <row r="149" spans="1:12" s="583" customFormat="1" ht="23.15" customHeight="1" x14ac:dyDescent="0.2">
      <c r="A149" s="732"/>
      <c r="B149" s="734" t="s">
        <v>257</v>
      </c>
    </row>
    <row r="150" spans="1:12" ht="23.15" customHeight="1" x14ac:dyDescent="0.2">
      <c r="A150" s="478"/>
      <c r="B150" s="581"/>
      <c r="F150" s="582"/>
      <c r="G150" s="582"/>
      <c r="H150" s="582"/>
      <c r="I150" s="582"/>
      <c r="J150" s="582"/>
      <c r="K150" s="582"/>
      <c r="L150" s="582"/>
    </row>
    <row r="151" spans="1:12" ht="23.15" customHeight="1" x14ac:dyDescent="0.2">
      <c r="A151" s="478"/>
      <c r="B151" s="581"/>
      <c r="F151" s="582"/>
      <c r="G151" s="582"/>
      <c r="H151" s="582"/>
      <c r="I151" s="582"/>
      <c r="J151" s="582"/>
      <c r="K151" s="582"/>
      <c r="L151" s="582"/>
    </row>
    <row r="152" spans="1:12" ht="23.15" customHeight="1" x14ac:dyDescent="0.2">
      <c r="A152" s="478"/>
      <c r="B152" s="581"/>
      <c r="F152" s="582"/>
      <c r="G152" s="582"/>
      <c r="H152" s="582"/>
      <c r="I152" s="582"/>
      <c r="J152" s="582"/>
      <c r="K152" s="582"/>
      <c r="L152" s="582"/>
    </row>
    <row r="153" spans="1:12" ht="23.15" customHeight="1" x14ac:dyDescent="0.2">
      <c r="A153" s="478"/>
      <c r="B153" s="581"/>
      <c r="F153" s="582"/>
      <c r="G153" s="582"/>
      <c r="H153" s="582"/>
      <c r="I153" s="582"/>
      <c r="J153" s="582"/>
      <c r="K153" s="582"/>
      <c r="L153" s="582"/>
    </row>
    <row r="154" spans="1:12" ht="23.15" customHeight="1" x14ac:dyDescent="0.2">
      <c r="A154" s="478"/>
      <c r="B154" s="581"/>
      <c r="F154" s="582"/>
      <c r="G154" s="582"/>
      <c r="H154" s="582"/>
      <c r="I154" s="582"/>
      <c r="J154" s="582"/>
      <c r="K154" s="582"/>
      <c r="L154" s="582"/>
    </row>
    <row r="155" spans="1:12" ht="23.15" customHeight="1" x14ac:dyDescent="0.2">
      <c r="A155" s="478"/>
      <c r="B155" s="581"/>
      <c r="F155" s="582"/>
      <c r="G155" s="582"/>
      <c r="H155" s="582"/>
      <c r="I155" s="582"/>
      <c r="J155" s="582"/>
      <c r="K155" s="582"/>
      <c r="L155" s="582"/>
    </row>
    <row r="156" spans="1:12" ht="23.15" customHeight="1" x14ac:dyDescent="0.2">
      <c r="A156" s="478"/>
      <c r="B156" s="581"/>
      <c r="F156" s="582"/>
      <c r="G156" s="582"/>
      <c r="H156" s="582"/>
      <c r="I156" s="582"/>
      <c r="J156" s="582"/>
      <c r="K156" s="582"/>
      <c r="L156" s="582"/>
    </row>
    <row r="157" spans="1:12" ht="23.15" customHeight="1" x14ac:dyDescent="0.2">
      <c r="A157" s="478"/>
      <c r="B157" s="581"/>
      <c r="F157" s="582"/>
      <c r="G157" s="582"/>
      <c r="H157" s="582"/>
      <c r="I157" s="582"/>
      <c r="J157" s="582"/>
      <c r="K157" s="582"/>
      <c r="L157" s="582"/>
    </row>
    <row r="158" spans="1:12" ht="23.15" customHeight="1" x14ac:dyDescent="0.2">
      <c r="A158" s="478"/>
      <c r="B158" s="581"/>
      <c r="F158" s="582"/>
      <c r="G158" s="582"/>
      <c r="H158" s="582"/>
      <c r="I158" s="582"/>
      <c r="J158" s="582"/>
      <c r="K158" s="582"/>
      <c r="L158" s="582"/>
    </row>
  </sheetData>
  <mergeCells count="375">
    <mergeCell ref="AZ105:BB105"/>
    <mergeCell ref="BC105:BE105"/>
    <mergeCell ref="AQ102:AS103"/>
    <mergeCell ref="AQ104:AS104"/>
    <mergeCell ref="AT102:AV103"/>
    <mergeCell ref="AT104:AV104"/>
    <mergeCell ref="AW102:AY103"/>
    <mergeCell ref="AW104:AY104"/>
    <mergeCell ref="AZ102:BB103"/>
    <mergeCell ref="AZ104:BB104"/>
    <mergeCell ref="BC102:BE103"/>
    <mergeCell ref="BC104:BE104"/>
    <mergeCell ref="X132:Z132"/>
    <mergeCell ref="AA132:AC132"/>
    <mergeCell ref="AD132:AF132"/>
    <mergeCell ref="AG132:AP132"/>
    <mergeCell ref="AQ132:AS132"/>
    <mergeCell ref="AT132:AV132"/>
    <mergeCell ref="BY95:CD95"/>
    <mergeCell ref="C132:D132"/>
    <mergeCell ref="E132:H132"/>
    <mergeCell ref="I132:K132"/>
    <mergeCell ref="L132:M132"/>
    <mergeCell ref="N132:O132"/>
    <mergeCell ref="P132:Q132"/>
    <mergeCell ref="R132:S132"/>
    <mergeCell ref="T132:W132"/>
    <mergeCell ref="AA95:AC95"/>
    <mergeCell ref="AD95:AF95"/>
    <mergeCell ref="AG95:AP95"/>
    <mergeCell ref="C95:D95"/>
    <mergeCell ref="E95:H95"/>
    <mergeCell ref="I95:K95"/>
    <mergeCell ref="L95:M95"/>
    <mergeCell ref="N95:O95"/>
    <mergeCell ref="AW132:AY132"/>
    <mergeCell ref="AA105:AC105"/>
    <mergeCell ref="AD105:AF105"/>
    <mergeCell ref="AG105:AP105"/>
    <mergeCell ref="AQ105:AS105"/>
    <mergeCell ref="AT105:AV105"/>
    <mergeCell ref="AW105:AY105"/>
    <mergeCell ref="AD129:AF131"/>
    <mergeCell ref="AG129:AP131"/>
    <mergeCell ref="AQ129:AS131"/>
    <mergeCell ref="AD128:AF128"/>
    <mergeCell ref="AV121:AY121"/>
    <mergeCell ref="AD121:AF121"/>
    <mergeCell ref="AG121:AI121"/>
    <mergeCell ref="AJ121:AL121"/>
    <mergeCell ref="AM121:AO121"/>
    <mergeCell ref="AP121:AR121"/>
    <mergeCell ref="AS121:AU121"/>
    <mergeCell ref="AD120:AF120"/>
    <mergeCell ref="AG120:AI120"/>
    <mergeCell ref="AM120:AO120"/>
    <mergeCell ref="AQ106:AS106"/>
    <mergeCell ref="AT106:AV106"/>
    <mergeCell ref="AW106:AY106"/>
    <mergeCell ref="CE95:CJ95"/>
    <mergeCell ref="AQ92:AS94"/>
    <mergeCell ref="AT92:AV94"/>
    <mergeCell ref="AW92:AY94"/>
    <mergeCell ref="AZ92:BB94"/>
    <mergeCell ref="BC92:BE94"/>
    <mergeCell ref="BO95:BQ95"/>
    <mergeCell ref="BR95:BT95"/>
    <mergeCell ref="AZ95:BB95"/>
    <mergeCell ref="BC95:BE95"/>
    <mergeCell ref="BF95:BH95"/>
    <mergeCell ref="AQ95:AS95"/>
    <mergeCell ref="AT95:AV95"/>
    <mergeCell ref="AW95:AY95"/>
    <mergeCell ref="BU95:BX95"/>
    <mergeCell ref="BU92:BX94"/>
    <mergeCell ref="BY92:CD94"/>
    <mergeCell ref="CE92:CJ94"/>
    <mergeCell ref="AZ127:BB127"/>
    <mergeCell ref="BC127:BE127"/>
    <mergeCell ref="AP119:AR119"/>
    <mergeCell ref="AS119:AU119"/>
    <mergeCell ref="AV119:AY119"/>
    <mergeCell ref="AP120:AR120"/>
    <mergeCell ref="AS120:AU120"/>
    <mergeCell ref="C105:D105"/>
    <mergeCell ref="E105:H105"/>
    <mergeCell ref="I105:K105"/>
    <mergeCell ref="L105:M105"/>
    <mergeCell ref="N105:O105"/>
    <mergeCell ref="P105:Q105"/>
    <mergeCell ref="R105:S105"/>
    <mergeCell ref="T105:W105"/>
    <mergeCell ref="X105:Z105"/>
    <mergeCell ref="P126:Q126"/>
    <mergeCell ref="AV120:AY120"/>
    <mergeCell ref="Q119:R119"/>
    <mergeCell ref="S119:AC119"/>
    <mergeCell ref="AD119:AF119"/>
    <mergeCell ref="AG119:AI119"/>
    <mergeCell ref="AG127:AP127"/>
    <mergeCell ref="AJ120:AL120"/>
    <mergeCell ref="AQ133:AS133"/>
    <mergeCell ref="AT133:AV133"/>
    <mergeCell ref="AW133:AY133"/>
    <mergeCell ref="AZ133:BB133"/>
    <mergeCell ref="BC133:BE133"/>
    <mergeCell ref="BF129:BH131"/>
    <mergeCell ref="AW129:AY131"/>
    <mergeCell ref="AZ129:BB131"/>
    <mergeCell ref="BC129:BE131"/>
    <mergeCell ref="AT129:AV131"/>
    <mergeCell ref="BF133:BT133"/>
    <mergeCell ref="AZ132:BB132"/>
    <mergeCell ref="BC132:BE132"/>
    <mergeCell ref="BF132:BH132"/>
    <mergeCell ref="AZ106:BB106"/>
    <mergeCell ref="BC106:BE106"/>
    <mergeCell ref="A129:A131"/>
    <mergeCell ref="B129:B131"/>
    <mergeCell ref="C129:D131"/>
    <mergeCell ref="E129:H131"/>
    <mergeCell ref="I129:K131"/>
    <mergeCell ref="L129:M131"/>
    <mergeCell ref="N127:O128"/>
    <mergeCell ref="P127:Q128"/>
    <mergeCell ref="R127:S128"/>
    <mergeCell ref="N129:O131"/>
    <mergeCell ref="P129:Q131"/>
    <mergeCell ref="R129:S131"/>
    <mergeCell ref="T129:W131"/>
    <mergeCell ref="X129:Z131"/>
    <mergeCell ref="AA129:AC131"/>
    <mergeCell ref="AT127:AV127"/>
    <mergeCell ref="AW127:AY127"/>
    <mergeCell ref="X128:Z128"/>
    <mergeCell ref="AA128:AC128"/>
    <mergeCell ref="B119:C119"/>
    <mergeCell ref="D119:F119"/>
    <mergeCell ref="G119:I119"/>
    <mergeCell ref="J119:L119"/>
    <mergeCell ref="M119:N119"/>
    <mergeCell ref="O119:P119"/>
    <mergeCell ref="AV116:AY116"/>
    <mergeCell ref="O117:P118"/>
    <mergeCell ref="Q117:R118"/>
    <mergeCell ref="S117:AC118"/>
    <mergeCell ref="AG117:AI117"/>
    <mergeCell ref="AJ117:AL117"/>
    <mergeCell ref="AM117:AO117"/>
    <mergeCell ref="AP117:AR117"/>
    <mergeCell ref="AJ119:AL119"/>
    <mergeCell ref="AM119:AO119"/>
    <mergeCell ref="A102:A104"/>
    <mergeCell ref="B102:B104"/>
    <mergeCell ref="C102:D104"/>
    <mergeCell ref="E102:H104"/>
    <mergeCell ref="I102:K104"/>
    <mergeCell ref="AA102:AC104"/>
    <mergeCell ref="AD102:AF104"/>
    <mergeCell ref="AG102:AP104"/>
    <mergeCell ref="L102:M104"/>
    <mergeCell ref="N102:O104"/>
    <mergeCell ref="P102:Q104"/>
    <mergeCell ref="R102:S104"/>
    <mergeCell ref="T102:W104"/>
    <mergeCell ref="X102:Z104"/>
    <mergeCell ref="BU96:CJ96"/>
    <mergeCell ref="P99:Q99"/>
    <mergeCell ref="N100:O101"/>
    <mergeCell ref="P100:Q101"/>
    <mergeCell ref="R100:S101"/>
    <mergeCell ref="AT100:AV100"/>
    <mergeCell ref="AW100:AY100"/>
    <mergeCell ref="AQ96:AS96"/>
    <mergeCell ref="AT96:AV96"/>
    <mergeCell ref="AW96:AY96"/>
    <mergeCell ref="AZ96:BB96"/>
    <mergeCell ref="BC96:BE96"/>
    <mergeCell ref="AZ100:BB100"/>
    <mergeCell ref="BC100:BE100"/>
    <mergeCell ref="X101:Z101"/>
    <mergeCell ref="AA101:AC101"/>
    <mergeCell ref="AD101:AF101"/>
    <mergeCell ref="AG100:AP101"/>
    <mergeCell ref="BF96:BT96"/>
    <mergeCell ref="P95:Q95"/>
    <mergeCell ref="R95:S95"/>
    <mergeCell ref="T95:W95"/>
    <mergeCell ref="X95:Z95"/>
    <mergeCell ref="BR92:BT94"/>
    <mergeCell ref="BF92:BH94"/>
    <mergeCell ref="BO92:BQ94"/>
    <mergeCell ref="AA92:AC94"/>
    <mergeCell ref="AD92:AF94"/>
    <mergeCell ref="AG92:AP94"/>
    <mergeCell ref="BI92:BK95"/>
    <mergeCell ref="BL92:BN95"/>
    <mergeCell ref="A92:A94"/>
    <mergeCell ref="B92:B94"/>
    <mergeCell ref="C92:D94"/>
    <mergeCell ref="E92:H94"/>
    <mergeCell ref="I92:K94"/>
    <mergeCell ref="N90:O91"/>
    <mergeCell ref="P90:Q91"/>
    <mergeCell ref="R90:S91"/>
    <mergeCell ref="AT90:AV90"/>
    <mergeCell ref="L92:M94"/>
    <mergeCell ref="N92:O94"/>
    <mergeCell ref="P92:Q94"/>
    <mergeCell ref="R92:S94"/>
    <mergeCell ref="T92:W94"/>
    <mergeCell ref="X92:Z94"/>
    <mergeCell ref="X91:Z91"/>
    <mergeCell ref="AA91:AC91"/>
    <mergeCell ref="AD91:AF91"/>
    <mergeCell ref="AG90:AP90"/>
    <mergeCell ref="BH64:BK64"/>
    <mergeCell ref="BL64:BO64"/>
    <mergeCell ref="BP64:BS64"/>
    <mergeCell ref="P89:Q89"/>
    <mergeCell ref="BO89:BQ90"/>
    <mergeCell ref="BR89:BT90"/>
    <mergeCell ref="AJ64:AM64"/>
    <mergeCell ref="AN64:AQ64"/>
    <mergeCell ref="AR64:AU64"/>
    <mergeCell ref="AV64:AY64"/>
    <mergeCell ref="AZ64:BC64"/>
    <mergeCell ref="BD64:BG64"/>
    <mergeCell ref="AW90:AY90"/>
    <mergeCell ref="AZ90:BB90"/>
    <mergeCell ref="BC90:BE90"/>
    <mergeCell ref="L64:O64"/>
    <mergeCell ref="P64:S64"/>
    <mergeCell ref="T64:W64"/>
    <mergeCell ref="X64:AA64"/>
    <mergeCell ref="AB64:AE64"/>
    <mergeCell ref="AF64:AI64"/>
    <mergeCell ref="AV63:AY63"/>
    <mergeCell ref="AZ63:BC63"/>
    <mergeCell ref="BD63:BG63"/>
    <mergeCell ref="BH63:BK63"/>
    <mergeCell ref="BL63:BO63"/>
    <mergeCell ref="BP63:BS63"/>
    <mergeCell ref="BP62:BS62"/>
    <mergeCell ref="L63:O63"/>
    <mergeCell ref="P63:S63"/>
    <mergeCell ref="T63:W63"/>
    <mergeCell ref="X63:AA63"/>
    <mergeCell ref="AB63:AE63"/>
    <mergeCell ref="AF63:AI63"/>
    <mergeCell ref="AJ63:AM63"/>
    <mergeCell ref="AN63:AQ63"/>
    <mergeCell ref="AR63:AU63"/>
    <mergeCell ref="AR62:AU62"/>
    <mergeCell ref="AV62:AY62"/>
    <mergeCell ref="AZ62:BC62"/>
    <mergeCell ref="BD62:BG62"/>
    <mergeCell ref="BH62:BK62"/>
    <mergeCell ref="BL62:BO62"/>
    <mergeCell ref="BD60:BG60"/>
    <mergeCell ref="BL61:BO61"/>
    <mergeCell ref="BP61:BS61"/>
    <mergeCell ref="L62:O62"/>
    <mergeCell ref="P62:S62"/>
    <mergeCell ref="T62:W62"/>
    <mergeCell ref="X62:AA62"/>
    <mergeCell ref="AB62:AE62"/>
    <mergeCell ref="AF62:AI62"/>
    <mergeCell ref="AJ62:AM62"/>
    <mergeCell ref="AN62:AQ62"/>
    <mergeCell ref="AN61:AQ61"/>
    <mergeCell ref="AR61:AU61"/>
    <mergeCell ref="AV61:AY61"/>
    <mergeCell ref="AZ61:BC61"/>
    <mergeCell ref="BD61:BG61"/>
    <mergeCell ref="BH61:BK61"/>
    <mergeCell ref="AF57:AM57"/>
    <mergeCell ref="AZ57:BF57"/>
    <mergeCell ref="BT59:BZ64"/>
    <mergeCell ref="L60:O60"/>
    <mergeCell ref="P60:S60"/>
    <mergeCell ref="T60:W60"/>
    <mergeCell ref="X60:AA60"/>
    <mergeCell ref="AB60:AE60"/>
    <mergeCell ref="AF60:AI60"/>
    <mergeCell ref="BH60:BK60"/>
    <mergeCell ref="BL60:BO60"/>
    <mergeCell ref="BP60:BS60"/>
    <mergeCell ref="L61:O61"/>
    <mergeCell ref="P61:S61"/>
    <mergeCell ref="T61:W61"/>
    <mergeCell ref="X61:AA61"/>
    <mergeCell ref="AB61:AE61"/>
    <mergeCell ref="AF61:AI61"/>
    <mergeCell ref="AJ61:AM61"/>
    <mergeCell ref="AJ60:AM60"/>
    <mergeCell ref="AN60:AQ60"/>
    <mergeCell ref="AR60:AU60"/>
    <mergeCell ref="AV60:AY60"/>
    <mergeCell ref="AZ60:BC60"/>
    <mergeCell ref="BM45:BV48"/>
    <mergeCell ref="BW45:BZ48"/>
    <mergeCell ref="AN45:AO48"/>
    <mergeCell ref="AP45:AP48"/>
    <mergeCell ref="AQ45:AT48"/>
    <mergeCell ref="AU45:AU48"/>
    <mergeCell ref="AV45:AZ48"/>
    <mergeCell ref="BA45:BA48"/>
    <mergeCell ref="BT56:BZ56"/>
    <mergeCell ref="I37:L37"/>
    <mergeCell ref="M37:AF37"/>
    <mergeCell ref="AL37:AU37"/>
    <mergeCell ref="AV37:BJ37"/>
    <mergeCell ref="B38:AD38"/>
    <mergeCell ref="B45:E48"/>
    <mergeCell ref="F45:G48"/>
    <mergeCell ref="H45:J48"/>
    <mergeCell ref="K45:Q48"/>
    <mergeCell ref="BB45:BF48"/>
    <mergeCell ref="BG45:BG48"/>
    <mergeCell ref="BH45:BL48"/>
    <mergeCell ref="R45:AM48"/>
    <mergeCell ref="CO31:CP31"/>
    <mergeCell ref="B32:CM32"/>
    <mergeCell ref="B34:CM34"/>
    <mergeCell ref="H36:Q36"/>
    <mergeCell ref="X36:AF36"/>
    <mergeCell ref="AL36:AU36"/>
    <mergeCell ref="BA36:BJ36"/>
    <mergeCell ref="AF21:AW21"/>
    <mergeCell ref="AF23:AW23"/>
    <mergeCell ref="AF24:AW24"/>
    <mergeCell ref="AF25:AW25"/>
    <mergeCell ref="AF26:AW26"/>
    <mergeCell ref="B33:CM33"/>
    <mergeCell ref="CK92:CM95"/>
    <mergeCell ref="CN92:CP95"/>
    <mergeCell ref="CN89:CP91"/>
    <mergeCell ref="BO126:BQ127"/>
    <mergeCell ref="BR126:BT127"/>
    <mergeCell ref="CN126:CP128"/>
    <mergeCell ref="BO128:BQ128"/>
    <mergeCell ref="BR128:BT128"/>
    <mergeCell ref="BI129:BK132"/>
    <mergeCell ref="BL129:BN132"/>
    <mergeCell ref="BO129:BQ131"/>
    <mergeCell ref="BR129:BT131"/>
    <mergeCell ref="BU129:BX131"/>
    <mergeCell ref="BY129:CD131"/>
    <mergeCell ref="CE129:CJ131"/>
    <mergeCell ref="CK129:CM132"/>
    <mergeCell ref="CN129:CP132"/>
    <mergeCell ref="BO132:BQ132"/>
    <mergeCell ref="BR132:BT132"/>
    <mergeCell ref="BU132:BX132"/>
    <mergeCell ref="BY132:CD132"/>
    <mergeCell ref="CE132:CJ132"/>
    <mergeCell ref="BO91:BQ91"/>
    <mergeCell ref="BR91:BT91"/>
    <mergeCell ref="CK133:CP133"/>
    <mergeCell ref="CH99:CJ101"/>
    <mergeCell ref="BF102:BH105"/>
    <mergeCell ref="BI102:BK105"/>
    <mergeCell ref="BL102:BN105"/>
    <mergeCell ref="BF106:BN106"/>
    <mergeCell ref="BO106:CD106"/>
    <mergeCell ref="BO102:BR104"/>
    <mergeCell ref="BS102:BX104"/>
    <mergeCell ref="BY102:CD104"/>
    <mergeCell ref="BO105:BR105"/>
    <mergeCell ref="BS105:BX105"/>
    <mergeCell ref="BY105:CD105"/>
    <mergeCell ref="CE102:CG105"/>
    <mergeCell ref="CH102:CJ105"/>
    <mergeCell ref="BU133:CJ133"/>
  </mergeCells>
  <phoneticPr fontId="29"/>
  <printOptions horizontalCentered="1"/>
  <pageMargins left="0.19685039370078741" right="0.19685039370078741" top="0.78740157480314965" bottom="0.19685039370078741" header="0.31496062992125984" footer="0.31496062992125984"/>
  <pageSetup paperSize="9" scale="48" fitToHeight="0" orientation="landscape" r:id="rId1"/>
  <rowBreaks count="1" manualBreakCount="1">
    <brk id="84" max="9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ID60"/>
  <sheetViews>
    <sheetView view="pageBreakPreview" topLeftCell="G1" zoomScale="55" zoomScaleNormal="100" zoomScaleSheetLayoutView="55" workbookViewId="0">
      <selection activeCell="T102" sqref="T102:W103"/>
    </sheetView>
  </sheetViews>
  <sheetFormatPr defaultRowHeight="13.3" x14ac:dyDescent="0.2"/>
  <cols>
    <col min="1" max="41" width="2.09765625" style="588" customWidth="1"/>
    <col min="42" max="238" width="2.3984375" style="589" customWidth="1"/>
    <col min="239" max="445" width="9" style="589"/>
    <col min="446" max="494" width="2.3984375" style="589" customWidth="1"/>
    <col min="495" max="701" width="9" style="589"/>
    <col min="702" max="750" width="2.3984375" style="589" customWidth="1"/>
    <col min="751" max="957" width="9" style="589"/>
    <col min="958" max="1006" width="2.3984375" style="589" customWidth="1"/>
    <col min="1007" max="1213" width="9" style="589"/>
    <col min="1214" max="1262" width="2.3984375" style="589" customWidth="1"/>
    <col min="1263" max="1469" width="9" style="589"/>
    <col min="1470" max="1518" width="2.3984375" style="589" customWidth="1"/>
    <col min="1519" max="1725" width="9" style="589"/>
    <col min="1726" max="1774" width="2.3984375" style="589" customWidth="1"/>
    <col min="1775" max="1981" width="9" style="589"/>
    <col min="1982" max="2030" width="2.3984375" style="589" customWidth="1"/>
    <col min="2031" max="2237" width="9" style="589"/>
    <col min="2238" max="2286" width="2.3984375" style="589" customWidth="1"/>
    <col min="2287" max="2493" width="9" style="589"/>
    <col min="2494" max="2542" width="2.3984375" style="589" customWidth="1"/>
    <col min="2543" max="2749" width="9" style="589"/>
    <col min="2750" max="2798" width="2.3984375" style="589" customWidth="1"/>
    <col min="2799" max="3005" width="9" style="589"/>
    <col min="3006" max="3054" width="2.3984375" style="589" customWidth="1"/>
    <col min="3055" max="3261" width="9" style="589"/>
    <col min="3262" max="3310" width="2.3984375" style="589" customWidth="1"/>
    <col min="3311" max="3517" width="9" style="589"/>
    <col min="3518" max="3566" width="2.3984375" style="589" customWidth="1"/>
    <col min="3567" max="3773" width="9" style="589"/>
    <col min="3774" max="3822" width="2.3984375" style="589" customWidth="1"/>
    <col min="3823" max="4029" width="9" style="589"/>
    <col min="4030" max="4078" width="2.3984375" style="589" customWidth="1"/>
    <col min="4079" max="4285" width="9" style="589"/>
    <col min="4286" max="4334" width="2.3984375" style="589" customWidth="1"/>
    <col min="4335" max="4541" width="9" style="589"/>
    <col min="4542" max="4590" width="2.3984375" style="589" customWidth="1"/>
    <col min="4591" max="4797" width="9" style="589"/>
    <col min="4798" max="4846" width="2.3984375" style="589" customWidth="1"/>
    <col min="4847" max="5053" width="9" style="589"/>
    <col min="5054" max="5102" width="2.3984375" style="589" customWidth="1"/>
    <col min="5103" max="5309" width="9" style="589"/>
    <col min="5310" max="5358" width="2.3984375" style="589" customWidth="1"/>
    <col min="5359" max="5565" width="9" style="589"/>
    <col min="5566" max="5614" width="2.3984375" style="589" customWidth="1"/>
    <col min="5615" max="5821" width="9" style="589"/>
    <col min="5822" max="5870" width="2.3984375" style="589" customWidth="1"/>
    <col min="5871" max="6077" width="9" style="589"/>
    <col min="6078" max="6126" width="2.3984375" style="589" customWidth="1"/>
    <col min="6127" max="6333" width="9" style="589"/>
    <col min="6334" max="6382" width="2.3984375" style="589" customWidth="1"/>
    <col min="6383" max="6589" width="9" style="589"/>
    <col min="6590" max="6638" width="2.3984375" style="589" customWidth="1"/>
    <col min="6639" max="6845" width="9" style="589"/>
    <col min="6846" max="6894" width="2.3984375" style="589" customWidth="1"/>
    <col min="6895" max="7101" width="9" style="589"/>
    <col min="7102" max="7150" width="2.3984375" style="589" customWidth="1"/>
    <col min="7151" max="7357" width="9" style="589"/>
    <col min="7358" max="7406" width="2.3984375" style="589" customWidth="1"/>
    <col min="7407" max="7613" width="9" style="589"/>
    <col min="7614" max="7662" width="2.3984375" style="589" customWidth="1"/>
    <col min="7663" max="7869" width="9" style="589"/>
    <col min="7870" max="7918" width="2.3984375" style="589" customWidth="1"/>
    <col min="7919" max="8125" width="9" style="589"/>
    <col min="8126" max="8174" width="2.3984375" style="589" customWidth="1"/>
    <col min="8175" max="8381" width="9" style="589"/>
    <col min="8382" max="8430" width="2.3984375" style="589" customWidth="1"/>
    <col min="8431" max="8637" width="9" style="589"/>
    <col min="8638" max="8686" width="2.3984375" style="589" customWidth="1"/>
    <col min="8687" max="8893" width="9" style="589"/>
    <col min="8894" max="8942" width="2.3984375" style="589" customWidth="1"/>
    <col min="8943" max="9149" width="9" style="589"/>
    <col min="9150" max="9198" width="2.3984375" style="589" customWidth="1"/>
    <col min="9199" max="9405" width="9" style="589"/>
    <col min="9406" max="9454" width="2.3984375" style="589" customWidth="1"/>
    <col min="9455" max="9661" width="9" style="589"/>
    <col min="9662" max="9710" width="2.3984375" style="589" customWidth="1"/>
    <col min="9711" max="9917" width="9" style="589"/>
    <col min="9918" max="9966" width="2.3984375" style="589" customWidth="1"/>
    <col min="9967" max="10173" width="9" style="589"/>
    <col min="10174" max="10222" width="2.3984375" style="589" customWidth="1"/>
    <col min="10223" max="10429" width="9" style="589"/>
    <col min="10430" max="10478" width="2.3984375" style="589" customWidth="1"/>
    <col min="10479" max="10685" width="9" style="589"/>
    <col min="10686" max="10734" width="2.3984375" style="589" customWidth="1"/>
    <col min="10735" max="10941" width="9" style="589"/>
    <col min="10942" max="10990" width="2.3984375" style="589" customWidth="1"/>
    <col min="10991" max="11197" width="9" style="589"/>
    <col min="11198" max="11246" width="2.3984375" style="589" customWidth="1"/>
    <col min="11247" max="11453" width="9" style="589"/>
    <col min="11454" max="11502" width="2.3984375" style="589" customWidth="1"/>
    <col min="11503" max="11709" width="9" style="589"/>
    <col min="11710" max="11758" width="2.3984375" style="589" customWidth="1"/>
    <col min="11759" max="11965" width="9" style="589"/>
    <col min="11966" max="12014" width="2.3984375" style="589" customWidth="1"/>
    <col min="12015" max="12221" width="9" style="589"/>
    <col min="12222" max="12270" width="2.3984375" style="589" customWidth="1"/>
    <col min="12271" max="12477" width="9" style="589"/>
    <col min="12478" max="12526" width="2.3984375" style="589" customWidth="1"/>
    <col min="12527" max="12733" width="9" style="589"/>
    <col min="12734" max="12782" width="2.3984375" style="589" customWidth="1"/>
    <col min="12783" max="12989" width="9" style="589"/>
    <col min="12990" max="13038" width="2.3984375" style="589" customWidth="1"/>
    <col min="13039" max="13245" width="9" style="589"/>
    <col min="13246" max="13294" width="2.3984375" style="589" customWidth="1"/>
    <col min="13295" max="13501" width="9" style="589"/>
    <col min="13502" max="13550" width="2.3984375" style="589" customWidth="1"/>
    <col min="13551" max="13757" width="9" style="589"/>
    <col min="13758" max="13806" width="2.3984375" style="589" customWidth="1"/>
    <col min="13807" max="14013" width="9" style="589"/>
    <col min="14014" max="14062" width="2.3984375" style="589" customWidth="1"/>
    <col min="14063" max="14269" width="9" style="589"/>
    <col min="14270" max="14318" width="2.3984375" style="589" customWidth="1"/>
    <col min="14319" max="14525" width="9" style="589"/>
    <col min="14526" max="14574" width="2.3984375" style="589" customWidth="1"/>
    <col min="14575" max="14781" width="9" style="589"/>
    <col min="14782" max="14830" width="2.3984375" style="589" customWidth="1"/>
    <col min="14831" max="15037" width="9" style="589"/>
    <col min="15038" max="15086" width="2.3984375" style="589" customWidth="1"/>
    <col min="15087" max="15293" width="9" style="589"/>
    <col min="15294" max="15342" width="2.3984375" style="589" customWidth="1"/>
    <col min="15343" max="15549" width="9" style="589"/>
    <col min="15550" max="15598" width="2.3984375" style="589" customWidth="1"/>
    <col min="15599" max="15805" width="9" style="589"/>
    <col min="15806" max="15854" width="2.3984375" style="589" customWidth="1"/>
    <col min="15855" max="16061" width="9" style="589"/>
    <col min="16062" max="16110" width="2.3984375" style="589" customWidth="1"/>
    <col min="16111" max="16317" width="9" style="589"/>
    <col min="16318" max="16366" width="2.3984375" style="589" customWidth="1"/>
    <col min="16367" max="16384" width="9" style="589"/>
  </cols>
  <sheetData>
    <row r="1" spans="1:227" s="590" customFormat="1" x14ac:dyDescent="0.2">
      <c r="A1" s="588"/>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9"/>
      <c r="AQ1" s="589"/>
      <c r="AR1" s="589"/>
      <c r="AS1" s="589"/>
      <c r="AT1" s="589"/>
      <c r="AU1" s="589"/>
      <c r="AV1" s="589"/>
      <c r="AW1" s="589"/>
      <c r="AX1" s="589"/>
      <c r="AY1" s="589"/>
      <c r="AZ1" s="589"/>
      <c r="BA1" s="589"/>
      <c r="BB1" s="589"/>
      <c r="BC1" s="589"/>
      <c r="BD1" s="589"/>
      <c r="BE1" s="589"/>
      <c r="BF1" s="589"/>
      <c r="BG1" s="589"/>
      <c r="BH1" s="589"/>
      <c r="BI1" s="589"/>
      <c r="BJ1" s="589"/>
      <c r="BK1" s="589"/>
      <c r="BL1" s="589"/>
      <c r="BM1" s="589"/>
      <c r="BN1" s="589"/>
      <c r="BO1" s="589"/>
      <c r="BP1" s="589"/>
      <c r="BQ1" s="589"/>
      <c r="BR1" s="589"/>
      <c r="BS1" s="589"/>
      <c r="BT1" s="589"/>
      <c r="BU1" s="589"/>
      <c r="BV1" s="589"/>
      <c r="BW1" s="589"/>
      <c r="BX1" s="589"/>
      <c r="BY1" s="589"/>
      <c r="BZ1" s="589"/>
      <c r="CA1" s="589"/>
      <c r="CB1" s="589"/>
      <c r="CC1" s="589"/>
      <c r="CD1" s="589"/>
      <c r="CE1" s="589"/>
      <c r="CF1" s="589"/>
      <c r="CG1" s="589"/>
      <c r="CH1" s="589"/>
      <c r="CI1" s="589"/>
      <c r="CJ1" s="589"/>
      <c r="CK1" s="589"/>
      <c r="CL1" s="589"/>
      <c r="CM1" s="589"/>
      <c r="CN1" s="589"/>
      <c r="CO1" s="589"/>
      <c r="CP1" s="589"/>
      <c r="CQ1" s="589"/>
      <c r="CR1" s="589"/>
      <c r="CS1" s="589"/>
      <c r="CT1" s="589"/>
      <c r="CU1" s="589"/>
      <c r="CV1" s="589"/>
      <c r="CW1" s="589"/>
      <c r="CX1" s="589"/>
      <c r="CY1" s="589"/>
      <c r="CZ1" s="589"/>
      <c r="DA1" s="589"/>
      <c r="DB1" s="589"/>
      <c r="DC1" s="589"/>
      <c r="DD1" s="589"/>
      <c r="DE1" s="589"/>
      <c r="DF1" s="589"/>
      <c r="DG1" s="589"/>
      <c r="DH1" s="589"/>
      <c r="DI1" s="589"/>
      <c r="DJ1" s="589"/>
      <c r="DK1" s="589"/>
      <c r="DL1" s="589"/>
      <c r="DM1" s="589"/>
      <c r="DN1" s="589"/>
      <c r="DO1" s="589"/>
      <c r="DP1" s="589"/>
      <c r="DQ1" s="589"/>
      <c r="DR1" s="589"/>
      <c r="DS1" s="589"/>
      <c r="DT1" s="589"/>
      <c r="DU1" s="589"/>
      <c r="DV1" s="589"/>
      <c r="DW1" s="589"/>
      <c r="DX1" s="589"/>
      <c r="DY1" s="589"/>
      <c r="DZ1" s="589"/>
      <c r="EA1" s="589"/>
      <c r="EB1" s="589"/>
      <c r="EC1" s="589"/>
      <c r="ED1" s="589"/>
      <c r="EE1" s="589"/>
      <c r="EF1" s="589"/>
      <c r="EG1" s="589"/>
      <c r="EH1" s="589"/>
      <c r="EI1" s="589"/>
      <c r="EJ1" s="589"/>
      <c r="EK1" s="589"/>
      <c r="EL1" s="589"/>
      <c r="EM1" s="589"/>
      <c r="EN1" s="589"/>
      <c r="EO1" s="589"/>
      <c r="EP1" s="589"/>
      <c r="EQ1" s="589"/>
      <c r="ER1" s="589"/>
      <c r="ES1" s="589"/>
      <c r="ET1" s="589"/>
      <c r="EU1" s="589"/>
      <c r="EV1" s="589"/>
      <c r="EW1" s="589"/>
      <c r="EX1" s="589"/>
      <c r="EY1" s="589"/>
      <c r="EZ1" s="589"/>
      <c r="FA1" s="589"/>
      <c r="FB1" s="589"/>
      <c r="FC1" s="589"/>
      <c r="FD1" s="589"/>
      <c r="FE1" s="589"/>
      <c r="FF1" s="589"/>
      <c r="FG1" s="589"/>
      <c r="FH1" s="589"/>
      <c r="FI1" s="589"/>
      <c r="FJ1" s="589"/>
      <c r="FK1" s="589"/>
      <c r="FL1" s="589"/>
      <c r="FM1" s="589"/>
      <c r="FN1" s="589"/>
      <c r="FO1" s="589"/>
      <c r="FP1" s="589"/>
      <c r="FQ1" s="589"/>
      <c r="FR1" s="589"/>
      <c r="FS1" s="589"/>
      <c r="FT1" s="589"/>
      <c r="FU1" s="589"/>
      <c r="FV1" s="589"/>
      <c r="FW1" s="589"/>
      <c r="FX1" s="589"/>
      <c r="FY1" s="589"/>
      <c r="FZ1" s="589"/>
      <c r="GA1" s="589"/>
      <c r="GB1" s="589"/>
      <c r="GC1" s="589"/>
      <c r="GD1" s="589"/>
      <c r="GE1" s="589"/>
      <c r="GF1" s="589"/>
      <c r="GG1" s="589"/>
      <c r="GH1" s="589"/>
      <c r="GI1" s="589"/>
      <c r="GJ1" s="589"/>
      <c r="GK1" s="589"/>
      <c r="GL1" s="589"/>
      <c r="GM1" s="589"/>
      <c r="GN1" s="589"/>
      <c r="GO1" s="589"/>
      <c r="GP1" s="589"/>
      <c r="GQ1" s="589"/>
      <c r="GR1" s="589"/>
      <c r="GS1" s="589"/>
      <c r="GT1" s="589"/>
      <c r="GU1" s="589"/>
      <c r="GV1" s="589"/>
      <c r="GW1" s="589"/>
      <c r="GX1" s="589"/>
      <c r="GY1" s="589"/>
      <c r="GZ1" s="589"/>
      <c r="HA1" s="589"/>
      <c r="HB1" s="589"/>
      <c r="HC1" s="589"/>
      <c r="HD1" s="589"/>
      <c r="HE1" s="589"/>
      <c r="HF1" s="589"/>
      <c r="HG1" s="589"/>
      <c r="HH1" s="589"/>
      <c r="HI1" s="589"/>
      <c r="HJ1" s="589"/>
      <c r="HK1" s="589"/>
      <c r="HL1" s="589"/>
      <c r="HM1" s="589"/>
      <c r="HN1" s="589"/>
      <c r="HO1" s="589"/>
      <c r="HP1" s="589"/>
      <c r="HQ1" s="589"/>
      <c r="HR1" s="589"/>
    </row>
    <row r="2" spans="1:227" s="590" customFormat="1" x14ac:dyDescent="0.2">
      <c r="A2" s="591" t="s">
        <v>522</v>
      </c>
      <c r="B2" s="591"/>
      <c r="C2" s="591"/>
      <c r="D2" s="591"/>
      <c r="E2" s="591"/>
      <c r="F2" s="591"/>
      <c r="G2" s="591"/>
      <c r="H2" s="591"/>
      <c r="I2" s="591"/>
      <c r="J2" s="591"/>
      <c r="K2" s="591"/>
      <c r="L2" s="591"/>
      <c r="M2" s="591"/>
      <c r="N2" s="591"/>
      <c r="O2" s="591"/>
      <c r="P2" s="591"/>
      <c r="Q2" s="591"/>
      <c r="R2" s="591"/>
      <c r="S2" s="591"/>
      <c r="T2" s="591"/>
      <c r="U2" s="591"/>
      <c r="V2" s="591"/>
      <c r="W2" s="591"/>
      <c r="X2" s="591"/>
      <c r="Y2" s="591"/>
      <c r="Z2" s="1352" t="s">
        <v>300</v>
      </c>
      <c r="AA2" s="1352"/>
      <c r="AB2" s="1352"/>
      <c r="AC2" s="1352"/>
      <c r="AD2" s="1352"/>
      <c r="AE2" s="1352"/>
      <c r="AF2" s="1352"/>
      <c r="AG2" s="1352"/>
      <c r="AH2" s="1352"/>
      <c r="AI2" s="1352"/>
      <c r="AJ2" s="1352"/>
      <c r="AK2" s="1352"/>
      <c r="AL2" s="1352"/>
      <c r="AM2" s="1352"/>
      <c r="AN2" s="1352"/>
      <c r="AO2" s="1352"/>
      <c r="AP2" s="590" t="s">
        <v>521</v>
      </c>
      <c r="BM2" s="1352" t="s">
        <v>301</v>
      </c>
      <c r="BN2" s="1352"/>
      <c r="BO2" s="1352"/>
      <c r="BP2" s="1352"/>
      <c r="BQ2" s="1352"/>
      <c r="BR2" s="1352"/>
      <c r="BS2" s="1352"/>
      <c r="BT2" s="1352"/>
      <c r="BU2" s="1352"/>
      <c r="BV2" s="1352"/>
      <c r="BW2" s="1352"/>
      <c r="BX2" s="1352"/>
      <c r="BY2" s="1352"/>
      <c r="BZ2" s="1352"/>
      <c r="CA2" s="590" t="s">
        <v>521</v>
      </c>
      <c r="CX2" s="1352" t="s">
        <v>301</v>
      </c>
      <c r="CY2" s="1352"/>
      <c r="CZ2" s="1352"/>
      <c r="DA2" s="1352"/>
      <c r="DB2" s="1352"/>
      <c r="DC2" s="1352"/>
      <c r="DD2" s="1352"/>
      <c r="DE2" s="1352"/>
      <c r="DF2" s="1352"/>
      <c r="DG2" s="1352"/>
      <c r="DH2" s="1352"/>
      <c r="DI2" s="1352"/>
      <c r="DJ2" s="1352"/>
      <c r="DK2" s="1352"/>
      <c r="DL2" s="590" t="s">
        <v>521</v>
      </c>
      <c r="EI2" s="1352" t="s">
        <v>301</v>
      </c>
      <c r="EJ2" s="1352"/>
      <c r="EK2" s="1352"/>
      <c r="EL2" s="1352"/>
      <c r="EM2" s="1352"/>
      <c r="EN2" s="1352"/>
      <c r="EO2" s="1352"/>
      <c r="EP2" s="1352"/>
      <c r="EQ2" s="1352"/>
      <c r="ER2" s="1352"/>
      <c r="ES2" s="1352"/>
      <c r="ET2" s="1352"/>
      <c r="EU2" s="1352"/>
      <c r="EV2" s="1352"/>
      <c r="EW2" s="590" t="s">
        <v>521</v>
      </c>
      <c r="FT2" s="1352" t="s">
        <v>301</v>
      </c>
      <c r="FU2" s="1352"/>
      <c r="FV2" s="1352"/>
      <c r="FW2" s="1352"/>
      <c r="FX2" s="1352"/>
      <c r="FY2" s="1352"/>
      <c r="FZ2" s="1352"/>
      <c r="GA2" s="1352"/>
      <c r="GB2" s="1352"/>
      <c r="GC2" s="1352"/>
      <c r="GD2" s="1352"/>
      <c r="GE2" s="1352"/>
      <c r="GF2" s="1352"/>
      <c r="GG2" s="1352"/>
      <c r="GH2" s="590" t="s">
        <v>521</v>
      </c>
      <c r="HE2" s="1352" t="s">
        <v>301</v>
      </c>
      <c r="HF2" s="1352"/>
      <c r="HG2" s="1352"/>
      <c r="HH2" s="1352"/>
      <c r="HI2" s="1352"/>
      <c r="HJ2" s="1352"/>
      <c r="HK2" s="1352"/>
      <c r="HL2" s="1352"/>
      <c r="HM2" s="1352"/>
      <c r="HN2" s="1352"/>
      <c r="HO2" s="1352"/>
      <c r="HP2" s="1352"/>
      <c r="HQ2" s="1352"/>
      <c r="HR2" s="1352"/>
    </row>
    <row r="3" spans="1:227" s="590" customFormat="1" x14ac:dyDescent="0.2">
      <c r="A3" s="590" t="s">
        <v>379</v>
      </c>
      <c r="AP3" s="590" t="s">
        <v>302</v>
      </c>
      <c r="CA3" s="590" t="s">
        <v>302</v>
      </c>
      <c r="DL3" s="590" t="s">
        <v>302</v>
      </c>
      <c r="EW3" s="590" t="s">
        <v>302</v>
      </c>
      <c r="GH3" s="590" t="s">
        <v>302</v>
      </c>
    </row>
    <row r="4" spans="1:227" s="590" customFormat="1" x14ac:dyDescent="0.2">
      <c r="BO4" s="592"/>
    </row>
    <row r="5" spans="1:227" s="590" customFormat="1" ht="13.6" customHeight="1" x14ac:dyDescent="0.2"/>
    <row r="6" spans="1:227" s="590" customFormat="1" ht="13.6" customHeight="1" x14ac:dyDescent="0.2"/>
    <row r="7" spans="1:227" s="590" customFormat="1" ht="13.6" customHeight="1" x14ac:dyDescent="0.2">
      <c r="E7" s="1350" t="s">
        <v>303</v>
      </c>
      <c r="F7" s="1350"/>
      <c r="G7" s="1350"/>
      <c r="H7" s="1350"/>
      <c r="I7" s="1350"/>
      <c r="J7" s="1350"/>
      <c r="K7" s="1350"/>
      <c r="L7" s="1350"/>
      <c r="M7" s="1350"/>
      <c r="N7" s="1350"/>
      <c r="O7" s="1350"/>
      <c r="P7" s="1350"/>
      <c r="Q7" s="1350"/>
      <c r="R7" s="1350"/>
      <c r="S7" s="1350"/>
      <c r="T7" s="1350"/>
      <c r="U7" s="1350"/>
      <c r="V7" s="1350"/>
      <c r="W7" s="1350"/>
      <c r="X7" s="1350"/>
      <c r="Y7" s="1350"/>
      <c r="Z7" s="1350"/>
      <c r="AA7" s="1350"/>
      <c r="AB7" s="1350"/>
      <c r="AC7" s="1350"/>
      <c r="AD7" s="1350"/>
      <c r="AE7" s="1350"/>
      <c r="AF7" s="1350"/>
      <c r="AG7" s="1350"/>
      <c r="AH7" s="1350"/>
      <c r="AI7" s="1350"/>
      <c r="AJ7" s="1350"/>
      <c r="AK7" s="1350"/>
      <c r="AQ7" s="1351" t="s">
        <v>304</v>
      </c>
      <c r="AR7" s="1351"/>
      <c r="AS7" s="1351"/>
      <c r="AT7" s="1351"/>
      <c r="AU7" s="1351"/>
      <c r="AV7" s="1351"/>
      <c r="AW7" s="1351"/>
      <c r="AX7" s="1351"/>
      <c r="AY7" s="1351"/>
      <c r="AZ7" s="1351"/>
      <c r="BA7" s="1351"/>
      <c r="BB7" s="1351"/>
      <c r="BC7" s="1351"/>
      <c r="BD7" s="1351"/>
      <c r="BE7" s="1351"/>
      <c r="BF7" s="1351"/>
      <c r="BG7" s="1351"/>
      <c r="BH7" s="1351"/>
      <c r="BI7" s="1351"/>
      <c r="BJ7" s="1351"/>
      <c r="BK7" s="1351"/>
      <c r="BL7" s="1351"/>
      <c r="BM7" s="1351"/>
      <c r="BN7" s="1351"/>
      <c r="BO7" s="1351"/>
      <c r="BP7" s="1351"/>
      <c r="BQ7" s="1351"/>
      <c r="BR7" s="1351"/>
      <c r="BS7" s="1351"/>
      <c r="BT7" s="1351"/>
      <c r="BU7" s="1351"/>
      <c r="BV7" s="1351"/>
      <c r="BW7" s="1351"/>
      <c r="BX7" s="1351"/>
      <c r="BY7" s="1351"/>
      <c r="BZ7" s="1351"/>
      <c r="CB7" s="1351" t="s">
        <v>304</v>
      </c>
      <c r="CC7" s="1351"/>
      <c r="CD7" s="1351"/>
      <c r="CE7" s="1351"/>
      <c r="CF7" s="1351"/>
      <c r="CG7" s="1351"/>
      <c r="CH7" s="1351"/>
      <c r="CI7" s="1351"/>
      <c r="CJ7" s="1351"/>
      <c r="CK7" s="1351"/>
      <c r="CL7" s="1351"/>
      <c r="CM7" s="1351"/>
      <c r="CN7" s="1351"/>
      <c r="CO7" s="1351"/>
      <c r="CP7" s="1351"/>
      <c r="CQ7" s="1351"/>
      <c r="CR7" s="1351"/>
      <c r="CS7" s="1351"/>
      <c r="CT7" s="1351"/>
      <c r="CU7" s="1351"/>
      <c r="CV7" s="1351"/>
      <c r="CW7" s="1351"/>
      <c r="CX7" s="1351"/>
      <c r="CY7" s="1351"/>
      <c r="CZ7" s="1351"/>
      <c r="DA7" s="1351"/>
      <c r="DB7" s="1351"/>
      <c r="DC7" s="1351"/>
      <c r="DD7" s="1351"/>
      <c r="DE7" s="1351"/>
      <c r="DF7" s="1351"/>
      <c r="DG7" s="1351"/>
      <c r="DH7" s="1351"/>
      <c r="DI7" s="1351"/>
      <c r="DJ7" s="1351"/>
      <c r="DK7" s="1351"/>
      <c r="DM7" s="1351" t="s">
        <v>304</v>
      </c>
      <c r="DN7" s="1351"/>
      <c r="DO7" s="1351"/>
      <c r="DP7" s="1351"/>
      <c r="DQ7" s="1351"/>
      <c r="DR7" s="1351"/>
      <c r="DS7" s="1351"/>
      <c r="DT7" s="1351"/>
      <c r="DU7" s="1351"/>
      <c r="DV7" s="1351"/>
      <c r="DW7" s="1351"/>
      <c r="DX7" s="1351"/>
      <c r="DY7" s="1351"/>
      <c r="DZ7" s="1351"/>
      <c r="EA7" s="1351"/>
      <c r="EB7" s="1351"/>
      <c r="EC7" s="1351"/>
      <c r="ED7" s="1351"/>
      <c r="EE7" s="1351"/>
      <c r="EF7" s="1351"/>
      <c r="EG7" s="1351"/>
      <c r="EH7" s="1351"/>
      <c r="EI7" s="1351"/>
      <c r="EJ7" s="1351"/>
      <c r="EK7" s="1351"/>
      <c r="EL7" s="1351"/>
      <c r="EM7" s="1351"/>
      <c r="EN7" s="1351"/>
      <c r="EO7" s="1351"/>
      <c r="EP7" s="1351"/>
      <c r="EQ7" s="1351"/>
      <c r="ER7" s="1351"/>
      <c r="ES7" s="1351"/>
      <c r="ET7" s="1351"/>
      <c r="EU7" s="1351"/>
      <c r="EV7" s="1351"/>
      <c r="EX7" s="1351" t="s">
        <v>304</v>
      </c>
      <c r="EY7" s="1351"/>
      <c r="EZ7" s="1351"/>
      <c r="FA7" s="1351"/>
      <c r="FB7" s="1351"/>
      <c r="FC7" s="1351"/>
      <c r="FD7" s="1351"/>
      <c r="FE7" s="1351"/>
      <c r="FF7" s="1351"/>
      <c r="FG7" s="1351"/>
      <c r="FH7" s="1351"/>
      <c r="FI7" s="1351"/>
      <c r="FJ7" s="1351"/>
      <c r="FK7" s="1351"/>
      <c r="FL7" s="1351"/>
      <c r="FM7" s="1351"/>
      <c r="FN7" s="1351"/>
      <c r="FO7" s="1351"/>
      <c r="FP7" s="1351"/>
      <c r="FQ7" s="1351"/>
      <c r="FR7" s="1351"/>
      <c r="FS7" s="1351"/>
      <c r="FT7" s="1351"/>
      <c r="FU7" s="1351"/>
      <c r="FV7" s="1351"/>
      <c r="FW7" s="1351"/>
      <c r="FX7" s="1351"/>
      <c r="FY7" s="1351"/>
      <c r="FZ7" s="1351"/>
      <c r="GA7" s="1351"/>
      <c r="GB7" s="1351"/>
      <c r="GC7" s="1351"/>
      <c r="GD7" s="1351"/>
      <c r="GE7" s="1351"/>
      <c r="GF7" s="1351"/>
      <c r="GG7" s="1351"/>
      <c r="GI7" s="1351" t="s">
        <v>304</v>
      </c>
      <c r="GJ7" s="1351"/>
      <c r="GK7" s="1351"/>
      <c r="GL7" s="1351"/>
      <c r="GM7" s="1351"/>
      <c r="GN7" s="1351"/>
      <c r="GO7" s="1351"/>
      <c r="GP7" s="1351"/>
      <c r="GQ7" s="1351"/>
      <c r="GR7" s="1351"/>
      <c r="GS7" s="1351"/>
      <c r="GT7" s="1351"/>
      <c r="GU7" s="1351"/>
      <c r="GV7" s="1351"/>
      <c r="GW7" s="1351"/>
      <c r="GX7" s="1351"/>
      <c r="GY7" s="1351"/>
      <c r="GZ7" s="1351"/>
      <c r="HA7" s="1351"/>
      <c r="HB7" s="1351"/>
      <c r="HC7" s="1351"/>
      <c r="HD7" s="1351"/>
      <c r="HE7" s="1351"/>
      <c r="HF7" s="1351"/>
      <c r="HG7" s="1351"/>
      <c r="HH7" s="1351"/>
      <c r="HI7" s="1351"/>
      <c r="HJ7" s="1351"/>
      <c r="HK7" s="1351"/>
      <c r="HL7" s="1351"/>
      <c r="HM7" s="1351"/>
      <c r="HN7" s="1351"/>
      <c r="HO7" s="1351"/>
      <c r="HP7" s="1351"/>
      <c r="HQ7" s="1351"/>
      <c r="HR7" s="1351"/>
    </row>
    <row r="8" spans="1:227" s="590" customFormat="1" ht="13.6" customHeight="1" x14ac:dyDescent="0.2">
      <c r="E8" s="1350"/>
      <c r="F8" s="1350"/>
      <c r="G8" s="1350"/>
      <c r="H8" s="1350"/>
      <c r="I8" s="1350"/>
      <c r="J8" s="1350"/>
      <c r="K8" s="1350"/>
      <c r="L8" s="1350"/>
      <c r="M8" s="1350"/>
      <c r="N8" s="1350"/>
      <c r="O8" s="1350"/>
      <c r="P8" s="1350"/>
      <c r="Q8" s="1350"/>
      <c r="R8" s="1350"/>
      <c r="S8" s="1350"/>
      <c r="T8" s="1350"/>
      <c r="U8" s="1350"/>
      <c r="V8" s="1350"/>
      <c r="W8" s="1350"/>
      <c r="X8" s="1350"/>
      <c r="Y8" s="1350"/>
      <c r="Z8" s="1350"/>
      <c r="AA8" s="1350"/>
      <c r="AB8" s="1350"/>
      <c r="AC8" s="1350"/>
      <c r="AD8" s="1350"/>
      <c r="AE8" s="1350"/>
      <c r="AF8" s="1350"/>
      <c r="AG8" s="1350"/>
      <c r="AH8" s="1350"/>
      <c r="AI8" s="1350"/>
      <c r="AJ8" s="1350"/>
      <c r="AK8" s="1350"/>
      <c r="AQ8" s="1351"/>
      <c r="AR8" s="1351"/>
      <c r="AS8" s="1351"/>
      <c r="AT8" s="1351"/>
      <c r="AU8" s="1351"/>
      <c r="AV8" s="1351"/>
      <c r="AW8" s="1351"/>
      <c r="AX8" s="1351"/>
      <c r="AY8" s="1351"/>
      <c r="AZ8" s="1351"/>
      <c r="BA8" s="1351"/>
      <c r="BB8" s="1351"/>
      <c r="BC8" s="1351"/>
      <c r="BD8" s="1351"/>
      <c r="BE8" s="1351"/>
      <c r="BF8" s="1351"/>
      <c r="BG8" s="1351"/>
      <c r="BH8" s="1351"/>
      <c r="BI8" s="1351"/>
      <c r="BJ8" s="1351"/>
      <c r="BK8" s="1351"/>
      <c r="BL8" s="1351"/>
      <c r="BM8" s="1351"/>
      <c r="BN8" s="1351"/>
      <c r="BO8" s="1351"/>
      <c r="BP8" s="1351"/>
      <c r="BQ8" s="1351"/>
      <c r="BR8" s="1351"/>
      <c r="BS8" s="1351"/>
      <c r="BT8" s="1351"/>
      <c r="BU8" s="1351"/>
      <c r="BV8" s="1351"/>
      <c r="BW8" s="1351"/>
      <c r="BX8" s="1351"/>
      <c r="BY8" s="1351"/>
      <c r="BZ8" s="1351"/>
      <c r="CB8" s="1351"/>
      <c r="CC8" s="1351"/>
      <c r="CD8" s="1351"/>
      <c r="CE8" s="1351"/>
      <c r="CF8" s="1351"/>
      <c r="CG8" s="1351"/>
      <c r="CH8" s="1351"/>
      <c r="CI8" s="1351"/>
      <c r="CJ8" s="1351"/>
      <c r="CK8" s="1351"/>
      <c r="CL8" s="1351"/>
      <c r="CM8" s="1351"/>
      <c r="CN8" s="1351"/>
      <c r="CO8" s="1351"/>
      <c r="CP8" s="1351"/>
      <c r="CQ8" s="1351"/>
      <c r="CR8" s="1351"/>
      <c r="CS8" s="1351"/>
      <c r="CT8" s="1351"/>
      <c r="CU8" s="1351"/>
      <c r="CV8" s="1351"/>
      <c r="CW8" s="1351"/>
      <c r="CX8" s="1351"/>
      <c r="CY8" s="1351"/>
      <c r="CZ8" s="1351"/>
      <c r="DA8" s="1351"/>
      <c r="DB8" s="1351"/>
      <c r="DC8" s="1351"/>
      <c r="DD8" s="1351"/>
      <c r="DE8" s="1351"/>
      <c r="DF8" s="1351"/>
      <c r="DG8" s="1351"/>
      <c r="DH8" s="1351"/>
      <c r="DI8" s="1351"/>
      <c r="DJ8" s="1351"/>
      <c r="DK8" s="1351"/>
      <c r="DM8" s="1351"/>
      <c r="DN8" s="1351"/>
      <c r="DO8" s="1351"/>
      <c r="DP8" s="1351"/>
      <c r="DQ8" s="1351"/>
      <c r="DR8" s="1351"/>
      <c r="DS8" s="1351"/>
      <c r="DT8" s="1351"/>
      <c r="DU8" s="1351"/>
      <c r="DV8" s="1351"/>
      <c r="DW8" s="1351"/>
      <c r="DX8" s="1351"/>
      <c r="DY8" s="1351"/>
      <c r="DZ8" s="1351"/>
      <c r="EA8" s="1351"/>
      <c r="EB8" s="1351"/>
      <c r="EC8" s="1351"/>
      <c r="ED8" s="1351"/>
      <c r="EE8" s="1351"/>
      <c r="EF8" s="1351"/>
      <c r="EG8" s="1351"/>
      <c r="EH8" s="1351"/>
      <c r="EI8" s="1351"/>
      <c r="EJ8" s="1351"/>
      <c r="EK8" s="1351"/>
      <c r="EL8" s="1351"/>
      <c r="EM8" s="1351"/>
      <c r="EN8" s="1351"/>
      <c r="EO8" s="1351"/>
      <c r="EP8" s="1351"/>
      <c r="EQ8" s="1351"/>
      <c r="ER8" s="1351"/>
      <c r="ES8" s="1351"/>
      <c r="ET8" s="1351"/>
      <c r="EU8" s="1351"/>
      <c r="EV8" s="1351"/>
      <c r="EX8" s="1351"/>
      <c r="EY8" s="1351"/>
      <c r="EZ8" s="1351"/>
      <c r="FA8" s="1351"/>
      <c r="FB8" s="1351"/>
      <c r="FC8" s="1351"/>
      <c r="FD8" s="1351"/>
      <c r="FE8" s="1351"/>
      <c r="FF8" s="1351"/>
      <c r="FG8" s="1351"/>
      <c r="FH8" s="1351"/>
      <c r="FI8" s="1351"/>
      <c r="FJ8" s="1351"/>
      <c r="FK8" s="1351"/>
      <c r="FL8" s="1351"/>
      <c r="FM8" s="1351"/>
      <c r="FN8" s="1351"/>
      <c r="FO8" s="1351"/>
      <c r="FP8" s="1351"/>
      <c r="FQ8" s="1351"/>
      <c r="FR8" s="1351"/>
      <c r="FS8" s="1351"/>
      <c r="FT8" s="1351"/>
      <c r="FU8" s="1351"/>
      <c r="FV8" s="1351"/>
      <c r="FW8" s="1351"/>
      <c r="FX8" s="1351"/>
      <c r="FY8" s="1351"/>
      <c r="FZ8" s="1351"/>
      <c r="GA8" s="1351"/>
      <c r="GB8" s="1351"/>
      <c r="GC8" s="1351"/>
      <c r="GD8" s="1351"/>
      <c r="GE8" s="1351"/>
      <c r="GF8" s="1351"/>
      <c r="GG8" s="1351"/>
      <c r="GI8" s="1351"/>
      <c r="GJ8" s="1351"/>
      <c r="GK8" s="1351"/>
      <c r="GL8" s="1351"/>
      <c r="GM8" s="1351"/>
      <c r="GN8" s="1351"/>
      <c r="GO8" s="1351"/>
      <c r="GP8" s="1351"/>
      <c r="GQ8" s="1351"/>
      <c r="GR8" s="1351"/>
      <c r="GS8" s="1351"/>
      <c r="GT8" s="1351"/>
      <c r="GU8" s="1351"/>
      <c r="GV8" s="1351"/>
      <c r="GW8" s="1351"/>
      <c r="GX8" s="1351"/>
      <c r="GY8" s="1351"/>
      <c r="GZ8" s="1351"/>
      <c r="HA8" s="1351"/>
      <c r="HB8" s="1351"/>
      <c r="HC8" s="1351"/>
      <c r="HD8" s="1351"/>
      <c r="HE8" s="1351"/>
      <c r="HF8" s="1351"/>
      <c r="HG8" s="1351"/>
      <c r="HH8" s="1351"/>
      <c r="HI8" s="1351"/>
      <c r="HJ8" s="1351"/>
      <c r="HK8" s="1351"/>
      <c r="HL8" s="1351"/>
      <c r="HM8" s="1351"/>
      <c r="HN8" s="1351"/>
      <c r="HO8" s="1351"/>
      <c r="HP8" s="1351"/>
      <c r="HQ8" s="1351"/>
      <c r="HR8" s="1351"/>
    </row>
    <row r="9" spans="1:227" s="590" customFormat="1" ht="13.6" customHeight="1" x14ac:dyDescent="0.2">
      <c r="E9" s="593"/>
      <c r="F9" s="593"/>
      <c r="G9" s="593"/>
      <c r="H9" s="593"/>
      <c r="I9" s="593"/>
      <c r="J9" s="593"/>
      <c r="K9" s="593"/>
      <c r="L9" s="593"/>
      <c r="M9" s="593"/>
      <c r="N9" s="593"/>
      <c r="O9" s="593"/>
      <c r="P9" s="593"/>
      <c r="Q9" s="593"/>
      <c r="R9" s="593"/>
      <c r="S9" s="593"/>
      <c r="T9" s="593"/>
      <c r="U9" s="593"/>
      <c r="V9" s="593"/>
      <c r="W9" s="593"/>
      <c r="X9" s="593"/>
      <c r="Y9" s="593"/>
      <c r="Z9" s="593"/>
      <c r="AA9" s="593"/>
      <c r="AB9" s="593"/>
      <c r="AC9" s="593"/>
      <c r="AD9" s="593"/>
      <c r="AE9" s="593"/>
      <c r="AF9" s="593"/>
      <c r="AG9" s="593"/>
      <c r="AH9" s="593"/>
      <c r="AI9" s="593"/>
      <c r="AJ9" s="593"/>
      <c r="AK9" s="593"/>
      <c r="AQ9" s="594"/>
      <c r="AR9" s="594"/>
      <c r="AS9" s="594"/>
      <c r="AT9" s="594"/>
      <c r="AU9" s="594"/>
      <c r="AV9" s="594"/>
      <c r="AW9" s="594"/>
      <c r="AX9" s="594"/>
      <c r="AY9" s="594"/>
      <c r="AZ9" s="594"/>
      <c r="BA9" s="594"/>
      <c r="BB9" s="594"/>
      <c r="BC9" s="594"/>
      <c r="BD9" s="594"/>
      <c r="BE9" s="1355" t="s">
        <v>380</v>
      </c>
      <c r="BF9" s="1355"/>
      <c r="BG9" s="1355"/>
      <c r="BH9" s="1355"/>
      <c r="BI9" s="1354">
        <f>データ!U3</f>
        <v>1</v>
      </c>
      <c r="BJ9" s="1354" t="s">
        <v>381</v>
      </c>
      <c r="BK9" s="1353">
        <v>1</v>
      </c>
      <c r="BL9" s="1355" t="s">
        <v>382</v>
      </c>
      <c r="BM9" s="595"/>
      <c r="BN9" s="594"/>
      <c r="BO9" s="594"/>
      <c r="BP9" s="594"/>
      <c r="BQ9" s="594"/>
      <c r="BR9" s="594"/>
      <c r="BS9" s="594"/>
      <c r="BT9" s="594"/>
      <c r="BU9" s="594"/>
      <c r="BV9" s="594"/>
      <c r="BW9" s="594"/>
      <c r="BX9" s="594"/>
      <c r="BY9" s="594"/>
      <c r="BZ9" s="594"/>
      <c r="CB9" s="594"/>
      <c r="CC9" s="594"/>
      <c r="CD9" s="594"/>
      <c r="CE9" s="594"/>
      <c r="CF9" s="594"/>
      <c r="CG9" s="594"/>
      <c r="CH9" s="594"/>
      <c r="CI9" s="594"/>
      <c r="CJ9" s="594"/>
      <c r="CK9" s="594"/>
      <c r="CL9" s="594"/>
      <c r="CM9" s="594"/>
      <c r="CN9" s="594"/>
      <c r="CO9" s="594"/>
      <c r="CP9" s="1355" t="s">
        <v>383</v>
      </c>
      <c r="CQ9" s="1355"/>
      <c r="CR9" s="1355"/>
      <c r="CS9" s="1355"/>
      <c r="CT9" s="1354">
        <f>$BI9</f>
        <v>1</v>
      </c>
      <c r="CU9" s="1354" t="s">
        <v>384</v>
      </c>
      <c r="CV9" s="1353">
        <f>BK9+1</f>
        <v>2</v>
      </c>
      <c r="CW9" s="1355" t="s">
        <v>385</v>
      </c>
      <c r="CX9" s="595"/>
      <c r="CY9" s="594"/>
      <c r="CZ9" s="594"/>
      <c r="DA9" s="594"/>
      <c r="DB9" s="594"/>
      <c r="DC9" s="594"/>
      <c r="DD9" s="594"/>
      <c r="DE9" s="594"/>
      <c r="DF9" s="594"/>
      <c r="DG9" s="594"/>
      <c r="DH9" s="594"/>
      <c r="DI9" s="594"/>
      <c r="DJ9" s="594"/>
      <c r="DK9" s="594"/>
      <c r="DM9" s="594"/>
      <c r="DN9" s="594"/>
      <c r="DO9" s="594"/>
      <c r="DP9" s="594"/>
      <c r="DQ9" s="594"/>
      <c r="DR9" s="594"/>
      <c r="DS9" s="594"/>
      <c r="DT9" s="594"/>
      <c r="DU9" s="594"/>
      <c r="DV9" s="594"/>
      <c r="DW9" s="594"/>
      <c r="DX9" s="594"/>
      <c r="DY9" s="594"/>
      <c r="DZ9" s="594"/>
      <c r="EA9" s="1355" t="s">
        <v>386</v>
      </c>
      <c r="EB9" s="1355"/>
      <c r="EC9" s="1355"/>
      <c r="ED9" s="1355"/>
      <c r="EE9" s="1354">
        <f>$BI9</f>
        <v>1</v>
      </c>
      <c r="EF9" s="1354" t="s">
        <v>387</v>
      </c>
      <c r="EG9" s="1353">
        <f>CV9+1</f>
        <v>3</v>
      </c>
      <c r="EH9" s="1355" t="s">
        <v>388</v>
      </c>
      <c r="EI9" s="595"/>
      <c r="EJ9" s="594"/>
      <c r="EK9" s="594"/>
      <c r="EL9" s="594"/>
      <c r="EM9" s="594"/>
      <c r="EN9" s="594"/>
      <c r="EO9" s="594"/>
      <c r="EP9" s="594"/>
      <c r="EQ9" s="594"/>
      <c r="ER9" s="594"/>
      <c r="ES9" s="594"/>
      <c r="ET9" s="594"/>
      <c r="EU9" s="594"/>
      <c r="EV9" s="594"/>
      <c r="EX9" s="594"/>
      <c r="EY9" s="594"/>
      <c r="EZ9" s="594"/>
      <c r="FA9" s="594"/>
      <c r="FB9" s="594"/>
      <c r="FC9" s="594"/>
      <c r="FD9" s="594"/>
      <c r="FE9" s="594"/>
      <c r="FF9" s="594"/>
      <c r="FG9" s="594"/>
      <c r="FH9" s="594"/>
      <c r="FI9" s="594"/>
      <c r="FJ9" s="594"/>
      <c r="FK9" s="594"/>
      <c r="FL9" s="1355" t="s">
        <v>389</v>
      </c>
      <c r="FM9" s="1355"/>
      <c r="FN9" s="1355"/>
      <c r="FO9" s="1355"/>
      <c r="FP9" s="1354">
        <f>$BI9</f>
        <v>1</v>
      </c>
      <c r="FQ9" s="1354" t="s">
        <v>390</v>
      </c>
      <c r="FR9" s="1353">
        <f>EG9+1</f>
        <v>4</v>
      </c>
      <c r="FS9" s="1355" t="s">
        <v>391</v>
      </c>
      <c r="FT9" s="595"/>
      <c r="FU9" s="594"/>
      <c r="FV9" s="594"/>
      <c r="FW9" s="594"/>
      <c r="FX9" s="594"/>
      <c r="FY9" s="594"/>
      <c r="FZ9" s="594"/>
      <c r="GA9" s="594"/>
      <c r="GB9" s="594"/>
      <c r="GC9" s="594"/>
      <c r="GD9" s="594"/>
      <c r="GE9" s="594"/>
      <c r="GF9" s="594"/>
      <c r="GG9" s="594"/>
      <c r="GI9" s="594"/>
      <c r="GJ9" s="594"/>
      <c r="GK9" s="594"/>
      <c r="GL9" s="594"/>
      <c r="GM9" s="594"/>
      <c r="GN9" s="594"/>
      <c r="GO9" s="594"/>
      <c r="GP9" s="594"/>
      <c r="GQ9" s="594"/>
      <c r="GR9" s="594"/>
      <c r="GS9" s="594"/>
      <c r="GT9" s="594"/>
      <c r="GU9" s="594"/>
      <c r="GV9" s="594"/>
      <c r="GW9" s="1355" t="s">
        <v>389</v>
      </c>
      <c r="GX9" s="1355"/>
      <c r="GY9" s="1355"/>
      <c r="GZ9" s="1355"/>
      <c r="HA9" s="1354">
        <f>$BI9</f>
        <v>1</v>
      </c>
      <c r="HB9" s="1354" t="s">
        <v>392</v>
      </c>
      <c r="HC9" s="1353">
        <f>FR9+1</f>
        <v>5</v>
      </c>
      <c r="HD9" s="1355" t="s">
        <v>393</v>
      </c>
      <c r="HE9" s="595"/>
      <c r="HF9" s="594"/>
      <c r="HG9" s="594"/>
      <c r="HH9" s="594"/>
      <c r="HI9" s="594"/>
      <c r="HJ9" s="594"/>
      <c r="HK9" s="594"/>
      <c r="HL9" s="594"/>
      <c r="HM9" s="594"/>
      <c r="HN9" s="594"/>
      <c r="HO9" s="594"/>
      <c r="HP9" s="594"/>
      <c r="HQ9" s="594"/>
      <c r="HR9" s="594"/>
      <c r="HS9" s="596"/>
    </row>
    <row r="10" spans="1:227" s="590" customFormat="1" ht="14.3" customHeight="1" x14ac:dyDescent="0.2">
      <c r="A10" s="597"/>
      <c r="B10" s="597"/>
      <c r="C10" s="597"/>
      <c r="D10" s="597"/>
      <c r="E10" s="597"/>
      <c r="F10" s="597"/>
      <c r="G10" s="597"/>
      <c r="H10" s="597"/>
      <c r="I10" s="597"/>
      <c r="J10" s="597"/>
      <c r="K10" s="597"/>
      <c r="L10" s="597"/>
      <c r="M10" s="597"/>
      <c r="N10" s="597"/>
      <c r="O10" s="597"/>
      <c r="P10" s="597"/>
      <c r="Q10" s="597"/>
      <c r="R10" s="597"/>
      <c r="S10" s="597"/>
      <c r="T10" s="597"/>
      <c r="U10" s="597"/>
      <c r="V10" s="597"/>
      <c r="W10" s="597"/>
      <c r="X10" s="597"/>
      <c r="Y10" s="597"/>
      <c r="Z10" s="597"/>
      <c r="AA10" s="597"/>
      <c r="AB10" s="597"/>
      <c r="AC10" s="1356" t="s">
        <v>305</v>
      </c>
      <c r="AD10" s="1356"/>
      <c r="AE10" s="1356"/>
      <c r="AF10" s="1356"/>
      <c r="AG10" s="1356"/>
      <c r="AH10" s="1356"/>
      <c r="AI10" s="1356"/>
      <c r="AJ10" s="1356"/>
      <c r="AK10" s="1356"/>
      <c r="AL10" s="1356"/>
      <c r="AM10" s="1356"/>
      <c r="AN10" s="1356"/>
      <c r="AO10" s="591"/>
      <c r="AQ10" s="594"/>
      <c r="AR10" s="594"/>
      <c r="AS10" s="594"/>
      <c r="AT10" s="594"/>
      <c r="AU10" s="594"/>
      <c r="AV10" s="594"/>
      <c r="AW10" s="594"/>
      <c r="AX10" s="594"/>
      <c r="AY10" s="594"/>
      <c r="AZ10" s="594"/>
      <c r="BA10" s="594"/>
      <c r="BB10" s="594"/>
      <c r="BC10" s="594"/>
      <c r="BD10" s="594"/>
      <c r="BE10" s="1355"/>
      <c r="BF10" s="1355"/>
      <c r="BG10" s="1355"/>
      <c r="BH10" s="1355"/>
      <c r="BI10" s="1354"/>
      <c r="BJ10" s="1354"/>
      <c r="BK10" s="1354"/>
      <c r="BL10" s="1355"/>
      <c r="BM10" s="595"/>
      <c r="BN10" s="594"/>
      <c r="BO10" s="594"/>
      <c r="BP10" s="594"/>
      <c r="BQ10" s="594"/>
      <c r="BR10" s="594"/>
      <c r="BS10" s="594"/>
      <c r="BT10" s="594"/>
      <c r="BU10" s="594"/>
      <c r="BV10" s="594"/>
      <c r="BW10" s="594"/>
      <c r="BX10" s="594"/>
      <c r="BY10" s="594"/>
      <c r="BZ10" s="594"/>
      <c r="CB10" s="594"/>
      <c r="CC10" s="594"/>
      <c r="CD10" s="594"/>
      <c r="CE10" s="594"/>
      <c r="CF10" s="594"/>
      <c r="CG10" s="594"/>
      <c r="CH10" s="594"/>
      <c r="CI10" s="594"/>
      <c r="CJ10" s="594"/>
      <c r="CK10" s="594"/>
      <c r="CL10" s="594"/>
      <c r="CM10" s="594"/>
      <c r="CN10" s="594"/>
      <c r="CO10" s="594"/>
      <c r="CP10" s="1355"/>
      <c r="CQ10" s="1355"/>
      <c r="CR10" s="1355"/>
      <c r="CS10" s="1355"/>
      <c r="CT10" s="1354"/>
      <c r="CU10" s="1354"/>
      <c r="CV10" s="1354"/>
      <c r="CW10" s="1355"/>
      <c r="CX10" s="595"/>
      <c r="CY10" s="594"/>
      <c r="CZ10" s="594"/>
      <c r="DA10" s="594"/>
      <c r="DB10" s="594"/>
      <c r="DC10" s="594"/>
      <c r="DD10" s="594"/>
      <c r="DE10" s="594"/>
      <c r="DF10" s="594"/>
      <c r="DG10" s="594"/>
      <c r="DH10" s="594"/>
      <c r="DI10" s="594"/>
      <c r="DJ10" s="594"/>
      <c r="DK10" s="594"/>
      <c r="DM10" s="594"/>
      <c r="DN10" s="594"/>
      <c r="DO10" s="594"/>
      <c r="DP10" s="594"/>
      <c r="DQ10" s="594"/>
      <c r="DR10" s="594"/>
      <c r="DS10" s="594"/>
      <c r="DT10" s="594"/>
      <c r="DU10" s="594"/>
      <c r="DV10" s="594"/>
      <c r="DW10" s="594"/>
      <c r="DX10" s="594"/>
      <c r="DY10" s="594"/>
      <c r="DZ10" s="594"/>
      <c r="EA10" s="1355"/>
      <c r="EB10" s="1355"/>
      <c r="EC10" s="1355"/>
      <c r="ED10" s="1355"/>
      <c r="EE10" s="1354"/>
      <c r="EF10" s="1354"/>
      <c r="EG10" s="1354"/>
      <c r="EH10" s="1355"/>
      <c r="EI10" s="595"/>
      <c r="EJ10" s="594"/>
      <c r="EK10" s="594"/>
      <c r="EL10" s="594"/>
      <c r="EM10" s="594"/>
      <c r="EN10" s="594"/>
      <c r="EO10" s="594"/>
      <c r="EP10" s="594"/>
      <c r="EQ10" s="594"/>
      <c r="ER10" s="594"/>
      <c r="ES10" s="594"/>
      <c r="ET10" s="594"/>
      <c r="EU10" s="594"/>
      <c r="EV10" s="594"/>
      <c r="EX10" s="594"/>
      <c r="EY10" s="594"/>
      <c r="EZ10" s="594"/>
      <c r="FA10" s="594"/>
      <c r="FB10" s="594"/>
      <c r="FC10" s="594"/>
      <c r="FD10" s="594"/>
      <c r="FE10" s="594"/>
      <c r="FF10" s="594"/>
      <c r="FG10" s="594"/>
      <c r="FH10" s="594"/>
      <c r="FI10" s="594"/>
      <c r="FJ10" s="594"/>
      <c r="FK10" s="594"/>
      <c r="FL10" s="1355"/>
      <c r="FM10" s="1355"/>
      <c r="FN10" s="1355"/>
      <c r="FO10" s="1355"/>
      <c r="FP10" s="1354"/>
      <c r="FQ10" s="1354"/>
      <c r="FR10" s="1354"/>
      <c r="FS10" s="1355"/>
      <c r="FT10" s="595"/>
      <c r="FU10" s="594"/>
      <c r="FV10" s="594"/>
      <c r="FW10" s="594"/>
      <c r="FX10" s="594"/>
      <c r="FY10" s="594"/>
      <c r="FZ10" s="594"/>
      <c r="GA10" s="594"/>
      <c r="GB10" s="594"/>
      <c r="GC10" s="594"/>
      <c r="GD10" s="594"/>
      <c r="GE10" s="594"/>
      <c r="GF10" s="594"/>
      <c r="GG10" s="594"/>
      <c r="GI10" s="594"/>
      <c r="GJ10" s="594"/>
      <c r="GK10" s="594"/>
      <c r="GL10" s="594"/>
      <c r="GM10" s="594"/>
      <c r="GN10" s="594"/>
      <c r="GO10" s="594"/>
      <c r="GP10" s="594"/>
      <c r="GQ10" s="594"/>
      <c r="GR10" s="594"/>
      <c r="GS10" s="594"/>
      <c r="GT10" s="594"/>
      <c r="GU10" s="594"/>
      <c r="GV10" s="594"/>
      <c r="GW10" s="1355"/>
      <c r="GX10" s="1355"/>
      <c r="GY10" s="1355"/>
      <c r="GZ10" s="1355"/>
      <c r="HA10" s="1354"/>
      <c r="HB10" s="1354"/>
      <c r="HC10" s="1354"/>
      <c r="HD10" s="1355"/>
      <c r="HE10" s="595"/>
      <c r="HF10" s="594"/>
      <c r="HG10" s="594"/>
      <c r="HH10" s="594"/>
      <c r="HI10" s="594"/>
      <c r="HJ10" s="594"/>
      <c r="HK10" s="594"/>
      <c r="HL10" s="594"/>
      <c r="HM10" s="594"/>
      <c r="HN10" s="594"/>
      <c r="HO10" s="594"/>
      <c r="HP10" s="594"/>
      <c r="HQ10" s="594"/>
      <c r="HR10" s="594"/>
    </row>
    <row r="11" spans="1:227" s="590" customFormat="1" ht="13.6" customHeight="1" x14ac:dyDescent="0.2">
      <c r="A11" s="597"/>
      <c r="B11" s="597"/>
      <c r="C11" s="597"/>
      <c r="D11" s="597"/>
      <c r="E11" s="597"/>
      <c r="F11" s="597"/>
      <c r="G11" s="597"/>
      <c r="H11" s="597"/>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8"/>
      <c r="AF11" s="598"/>
      <c r="AG11" s="597"/>
      <c r="AH11" s="598"/>
      <c r="AI11" s="598"/>
      <c r="AJ11" s="597"/>
      <c r="AK11" s="598"/>
      <c r="AL11" s="598"/>
      <c r="AM11" s="597"/>
      <c r="AN11" s="591"/>
      <c r="AO11" s="591"/>
      <c r="AP11" s="599"/>
      <c r="AQ11" s="599"/>
      <c r="AR11" s="599"/>
      <c r="AS11" s="599"/>
      <c r="AT11" s="599"/>
      <c r="AU11" s="599"/>
      <c r="BB11" s="599"/>
      <c r="BC11" s="599"/>
      <c r="BD11" s="599"/>
      <c r="BE11" s="599"/>
      <c r="BF11" s="594"/>
      <c r="BG11" s="594"/>
      <c r="BH11" s="594"/>
      <c r="BJ11" s="599"/>
      <c r="BK11" s="599"/>
      <c r="BL11" s="599"/>
      <c r="BM11" s="599"/>
      <c r="BN11" s="599"/>
      <c r="BO11" s="599"/>
      <c r="BP11" s="599"/>
      <c r="BQ11" s="599"/>
      <c r="BR11" s="599"/>
      <c r="BS11" s="599"/>
      <c r="BT11" s="599"/>
      <c r="BU11" s="599"/>
      <c r="BV11" s="599"/>
      <c r="BW11" s="599"/>
      <c r="BX11" s="599"/>
      <c r="BY11" s="599"/>
      <c r="BZ11" s="599"/>
      <c r="CA11" s="599"/>
      <c r="CB11" s="599"/>
      <c r="CC11" s="599"/>
      <c r="CD11" s="599"/>
      <c r="CE11" s="599"/>
      <c r="CF11" s="599"/>
      <c r="CM11" s="599"/>
      <c r="CN11" s="599"/>
      <c r="CO11" s="599"/>
      <c r="CP11" s="599"/>
      <c r="CQ11" s="594"/>
      <c r="CR11" s="594"/>
      <c r="CS11" s="594"/>
      <c r="CU11" s="599"/>
      <c r="CV11" s="599"/>
      <c r="CW11" s="599"/>
      <c r="CX11" s="599"/>
      <c r="CY11" s="599"/>
      <c r="CZ11" s="599"/>
      <c r="DA11" s="599"/>
      <c r="DB11" s="599"/>
      <c r="DC11" s="599"/>
      <c r="DD11" s="599"/>
      <c r="DE11" s="599"/>
      <c r="DF11" s="599"/>
      <c r="DG11" s="599"/>
      <c r="DH11" s="599"/>
      <c r="DI11" s="599"/>
      <c r="DJ11" s="599"/>
      <c r="DK11" s="599"/>
      <c r="DL11" s="599"/>
      <c r="DM11" s="599"/>
      <c r="DN11" s="599"/>
      <c r="DO11" s="599"/>
      <c r="DP11" s="599"/>
      <c r="DQ11" s="599"/>
      <c r="DX11" s="599"/>
      <c r="DY11" s="599"/>
      <c r="DZ11" s="599"/>
      <c r="EA11" s="599"/>
      <c r="EB11" s="594"/>
      <c r="EC11" s="594"/>
      <c r="ED11" s="594"/>
      <c r="EF11" s="599"/>
      <c r="EG11" s="599"/>
      <c r="EH11" s="599"/>
      <c r="EI11" s="599"/>
      <c r="EJ11" s="599"/>
      <c r="EK11" s="599"/>
      <c r="EL11" s="599"/>
      <c r="EM11" s="599"/>
      <c r="EN11" s="599"/>
      <c r="EO11" s="599"/>
      <c r="EP11" s="599"/>
      <c r="EQ11" s="599"/>
      <c r="ER11" s="599"/>
      <c r="ES11" s="599"/>
      <c r="ET11" s="599"/>
      <c r="EU11" s="599"/>
      <c r="EV11" s="599"/>
      <c r="EW11" s="599"/>
      <c r="EX11" s="599"/>
      <c r="EY11" s="599"/>
      <c r="EZ11" s="599"/>
      <c r="FA11" s="599"/>
      <c r="FB11" s="599"/>
      <c r="FI11" s="599"/>
      <c r="FJ11" s="599"/>
      <c r="FK11" s="599"/>
      <c r="FL11" s="599"/>
      <c r="FM11" s="594"/>
      <c r="FN11" s="594"/>
      <c r="FO11" s="594"/>
      <c r="FQ11" s="599"/>
      <c r="FR11" s="599"/>
      <c r="FS11" s="599"/>
      <c r="FT11" s="599"/>
      <c r="FU11" s="599"/>
      <c r="FV11" s="599"/>
      <c r="FW11" s="599"/>
      <c r="FX11" s="599"/>
      <c r="FY11" s="599"/>
      <c r="FZ11" s="599"/>
      <c r="GA11" s="599"/>
      <c r="GB11" s="599"/>
      <c r="GC11" s="599"/>
      <c r="GD11" s="599"/>
      <c r="GE11" s="599"/>
      <c r="GF11" s="599"/>
      <c r="GG11" s="599"/>
      <c r="GH11" s="599"/>
      <c r="GI11" s="599"/>
      <c r="GJ11" s="599"/>
      <c r="GK11" s="599"/>
      <c r="GL11" s="599"/>
      <c r="GM11" s="599"/>
      <c r="GT11" s="599"/>
      <c r="GU11" s="599"/>
      <c r="GV11" s="599"/>
      <c r="GW11" s="599"/>
      <c r="GX11" s="594"/>
      <c r="GY11" s="594"/>
      <c r="GZ11" s="594"/>
      <c r="HB11" s="599"/>
      <c r="HC11" s="599"/>
      <c r="HD11" s="599"/>
      <c r="HE11" s="599"/>
      <c r="HF11" s="599"/>
      <c r="HG11" s="599"/>
      <c r="HH11" s="599"/>
      <c r="HI11" s="599"/>
      <c r="HJ11" s="599"/>
      <c r="HK11" s="599"/>
      <c r="HL11" s="599"/>
      <c r="HM11" s="599"/>
      <c r="HN11" s="599"/>
      <c r="HO11" s="599"/>
      <c r="HP11" s="599"/>
      <c r="HQ11" s="599"/>
      <c r="HR11" s="599"/>
    </row>
    <row r="12" spans="1:227" s="590" customFormat="1" ht="13.6" customHeight="1" x14ac:dyDescent="0.2">
      <c r="A12" s="591" t="s">
        <v>306</v>
      </c>
      <c r="B12" s="591"/>
      <c r="C12" s="591"/>
      <c r="D12" s="591"/>
      <c r="E12" s="591"/>
      <c r="F12" s="591"/>
      <c r="G12" s="591"/>
      <c r="H12" s="591"/>
      <c r="I12" s="591"/>
      <c r="J12" s="591"/>
      <c r="K12" s="591"/>
      <c r="L12" s="591"/>
      <c r="M12" s="591"/>
      <c r="N12" s="591"/>
      <c r="O12" s="597"/>
      <c r="P12" s="597"/>
      <c r="Q12" s="597"/>
      <c r="R12" s="597"/>
      <c r="S12" s="597"/>
      <c r="T12" s="597"/>
      <c r="U12" s="597"/>
      <c r="V12" s="597"/>
      <c r="W12" s="597"/>
      <c r="X12" s="597"/>
      <c r="Y12" s="597"/>
      <c r="Z12" s="597"/>
      <c r="AA12" s="597"/>
      <c r="AB12" s="597"/>
      <c r="AC12" s="597"/>
      <c r="AD12" s="600"/>
      <c r="AE12" s="600"/>
      <c r="AF12" s="600"/>
      <c r="AG12" s="600"/>
      <c r="AH12" s="597"/>
      <c r="AI12" s="597"/>
      <c r="AJ12" s="597"/>
      <c r="AK12" s="597"/>
      <c r="AL12" s="597"/>
      <c r="AM12" s="597"/>
      <c r="AN12" s="591"/>
      <c r="AO12" s="591"/>
      <c r="AQ12" s="601"/>
      <c r="AR12" s="601"/>
      <c r="AS12" s="601"/>
      <c r="AT12" s="601"/>
      <c r="AU12" s="601"/>
      <c r="AV12" s="601"/>
      <c r="AW12" s="601"/>
      <c r="AX12" s="601"/>
      <c r="AY12" s="601"/>
      <c r="AZ12" s="601"/>
      <c r="BA12" s="601"/>
      <c r="BB12" s="601"/>
      <c r="BC12" s="601"/>
      <c r="BD12" s="601"/>
      <c r="BE12" s="601"/>
      <c r="BF12" s="599"/>
      <c r="BG12" s="599"/>
      <c r="BH12" s="599"/>
      <c r="BI12" s="601"/>
      <c r="BJ12" s="601"/>
      <c r="BK12" s="601"/>
      <c r="BL12" s="601"/>
      <c r="BM12" s="601"/>
      <c r="BN12" s="601"/>
      <c r="BO12" s="601"/>
      <c r="BP12" s="601"/>
      <c r="BQ12" s="601"/>
      <c r="BR12" s="601"/>
      <c r="BS12" s="601"/>
      <c r="BT12" s="601"/>
      <c r="BU12" s="601"/>
      <c r="BV12" s="601"/>
      <c r="BW12" s="601"/>
      <c r="BX12" s="601"/>
      <c r="BY12" s="601"/>
      <c r="CB12" s="601"/>
      <c r="CC12" s="601"/>
      <c r="CD12" s="601"/>
      <c r="CE12" s="601"/>
      <c r="CF12" s="601"/>
      <c r="CG12" s="601"/>
      <c r="CH12" s="601"/>
      <c r="CI12" s="601"/>
      <c r="CJ12" s="601"/>
      <c r="CK12" s="601"/>
      <c r="CL12" s="601"/>
      <c r="CM12" s="601"/>
      <c r="CN12" s="601"/>
      <c r="CO12" s="601"/>
      <c r="CP12" s="601"/>
      <c r="CQ12" s="599"/>
      <c r="CR12" s="599"/>
      <c r="CS12" s="599"/>
      <c r="CT12" s="601"/>
      <c r="CU12" s="601"/>
      <c r="CV12" s="601"/>
      <c r="CW12" s="601"/>
      <c r="CX12" s="601"/>
      <c r="CY12" s="601"/>
      <c r="CZ12" s="601"/>
      <c r="DA12" s="601"/>
      <c r="DB12" s="601"/>
      <c r="DC12" s="601"/>
      <c r="DD12" s="601"/>
      <c r="DE12" s="601"/>
      <c r="DF12" s="601"/>
      <c r="DG12" s="601"/>
      <c r="DH12" s="601"/>
      <c r="DI12" s="601"/>
      <c r="DJ12" s="601"/>
      <c r="DM12" s="601"/>
      <c r="DN12" s="601"/>
      <c r="DO12" s="601"/>
      <c r="DP12" s="601"/>
      <c r="DQ12" s="601"/>
      <c r="DR12" s="601"/>
      <c r="DS12" s="601"/>
      <c r="DT12" s="601"/>
      <c r="DU12" s="601"/>
      <c r="DV12" s="601"/>
      <c r="DW12" s="601"/>
      <c r="DX12" s="601"/>
      <c r="DY12" s="601"/>
      <c r="DZ12" s="601"/>
      <c r="EA12" s="601"/>
      <c r="EB12" s="599"/>
      <c r="EC12" s="599"/>
      <c r="ED12" s="599"/>
      <c r="EE12" s="601"/>
      <c r="EF12" s="601"/>
      <c r="EG12" s="601"/>
      <c r="EH12" s="601"/>
      <c r="EI12" s="601"/>
      <c r="EJ12" s="601"/>
      <c r="EK12" s="601"/>
      <c r="EL12" s="601"/>
      <c r="EM12" s="601"/>
      <c r="EN12" s="601"/>
      <c r="EO12" s="601"/>
      <c r="EP12" s="601"/>
      <c r="EQ12" s="601"/>
      <c r="ER12" s="601"/>
      <c r="ES12" s="601"/>
      <c r="ET12" s="601"/>
      <c r="EU12" s="601"/>
      <c r="EX12" s="601"/>
      <c r="EY12" s="601"/>
      <c r="EZ12" s="601"/>
      <c r="FA12" s="601"/>
      <c r="FB12" s="601"/>
      <c r="FC12" s="601"/>
      <c r="FD12" s="601"/>
      <c r="FE12" s="601"/>
      <c r="FF12" s="601"/>
      <c r="FG12" s="601"/>
      <c r="FH12" s="601"/>
      <c r="FI12" s="601"/>
      <c r="FJ12" s="601"/>
      <c r="FK12" s="601"/>
      <c r="FL12" s="601"/>
      <c r="FM12" s="599"/>
      <c r="FN12" s="599"/>
      <c r="FO12" s="599"/>
      <c r="FP12" s="601"/>
      <c r="FQ12" s="601"/>
      <c r="FR12" s="601"/>
      <c r="FS12" s="601"/>
      <c r="FT12" s="601"/>
      <c r="FU12" s="601"/>
      <c r="FV12" s="601"/>
      <c r="FW12" s="601"/>
      <c r="FX12" s="601"/>
      <c r="FY12" s="601"/>
      <c r="FZ12" s="601"/>
      <c r="GA12" s="601"/>
      <c r="GB12" s="601"/>
      <c r="GC12" s="601"/>
      <c r="GD12" s="601"/>
      <c r="GE12" s="601"/>
      <c r="GF12" s="601"/>
      <c r="GI12" s="601"/>
      <c r="GJ12" s="601"/>
      <c r="GK12" s="601"/>
      <c r="GL12" s="601"/>
      <c r="GM12" s="601"/>
      <c r="GN12" s="601"/>
      <c r="GO12" s="601"/>
      <c r="GP12" s="601"/>
      <c r="GQ12" s="601"/>
      <c r="GR12" s="601"/>
      <c r="GS12" s="601"/>
      <c r="GT12" s="601"/>
      <c r="GU12" s="601"/>
      <c r="GV12" s="601"/>
      <c r="GW12" s="601"/>
      <c r="GX12" s="599"/>
      <c r="GY12" s="599"/>
      <c r="GZ12" s="599"/>
      <c r="HA12" s="601"/>
      <c r="HB12" s="601"/>
      <c r="HC12" s="601"/>
      <c r="HD12" s="601"/>
      <c r="HE12" s="601"/>
      <c r="HF12" s="601"/>
      <c r="HG12" s="601"/>
      <c r="HH12" s="601"/>
      <c r="HI12" s="601"/>
      <c r="HJ12" s="601"/>
      <c r="HK12" s="601"/>
      <c r="HL12" s="601"/>
      <c r="HM12" s="601"/>
      <c r="HN12" s="601"/>
      <c r="HO12" s="601"/>
      <c r="HP12" s="601"/>
      <c r="HQ12" s="601"/>
    </row>
    <row r="13" spans="1:227" s="590" customFormat="1" x14ac:dyDescent="0.2">
      <c r="A13" s="591" t="s">
        <v>307</v>
      </c>
      <c r="B13" s="591"/>
      <c r="C13" s="591"/>
      <c r="D13" s="591"/>
      <c r="E13" s="591"/>
      <c r="F13" s="591"/>
      <c r="G13" s="591"/>
      <c r="H13" s="591"/>
      <c r="I13" s="591"/>
      <c r="J13" s="591"/>
      <c r="K13" s="591"/>
      <c r="L13" s="591"/>
      <c r="M13" s="591"/>
      <c r="N13" s="591"/>
      <c r="O13" s="597"/>
      <c r="P13" s="597"/>
      <c r="Q13" s="597"/>
      <c r="R13" s="597"/>
      <c r="S13" s="597"/>
      <c r="T13" s="597"/>
      <c r="U13" s="597"/>
      <c r="V13" s="597"/>
      <c r="W13" s="597"/>
      <c r="X13" s="597"/>
      <c r="Y13" s="597"/>
      <c r="Z13" s="597"/>
      <c r="AA13" s="597"/>
      <c r="AB13" s="597"/>
      <c r="AC13" s="597"/>
      <c r="AD13" s="600"/>
      <c r="AE13" s="600"/>
      <c r="AF13" s="600"/>
      <c r="AG13" s="600"/>
      <c r="AH13" s="597"/>
      <c r="AI13" s="597"/>
      <c r="AJ13" s="597"/>
      <c r="AK13" s="597"/>
      <c r="AL13" s="597"/>
      <c r="AM13" s="597"/>
      <c r="AN13" s="591"/>
      <c r="AO13" s="591"/>
      <c r="AQ13" s="602" t="s">
        <v>308</v>
      </c>
      <c r="AR13" s="602"/>
      <c r="AS13" s="602"/>
      <c r="AT13" s="602"/>
      <c r="AU13" s="602"/>
      <c r="AV13" s="602"/>
      <c r="AW13" s="602"/>
      <c r="AX13" s="602"/>
      <c r="AY13" s="602"/>
      <c r="AZ13" s="597"/>
      <c r="BA13" s="597"/>
      <c r="BB13" s="597"/>
      <c r="BC13" s="597"/>
      <c r="BD13" s="597"/>
      <c r="BE13" s="597"/>
      <c r="BF13" s="597"/>
      <c r="BG13" s="597"/>
      <c r="BH13" s="597"/>
      <c r="BI13" s="597"/>
      <c r="BJ13" s="597"/>
      <c r="BK13" s="597"/>
      <c r="BL13" s="597"/>
      <c r="BM13" s="597"/>
      <c r="BN13" s="597"/>
      <c r="BO13" s="597"/>
      <c r="BP13" s="597"/>
      <c r="BQ13" s="597"/>
      <c r="BR13" s="597"/>
      <c r="BS13" s="597"/>
      <c r="BT13" s="597"/>
      <c r="BU13" s="597"/>
      <c r="BV13" s="597"/>
      <c r="BW13" s="597"/>
      <c r="BX13" s="597"/>
      <c r="BY13" s="597"/>
      <c r="CB13" s="602" t="s">
        <v>308</v>
      </c>
      <c r="CC13" s="602"/>
      <c r="CD13" s="602"/>
      <c r="CE13" s="602"/>
      <c r="CF13" s="602"/>
      <c r="CG13" s="602"/>
      <c r="CH13" s="602"/>
      <c r="CI13" s="602"/>
      <c r="CJ13" s="602"/>
      <c r="CK13" s="597"/>
      <c r="CL13" s="597"/>
      <c r="CM13" s="597"/>
      <c r="CN13" s="597"/>
      <c r="CO13" s="597"/>
      <c r="CP13" s="597"/>
      <c r="CQ13" s="597"/>
      <c r="CR13" s="597"/>
      <c r="CS13" s="597"/>
      <c r="CT13" s="597"/>
      <c r="CU13" s="597"/>
      <c r="CV13" s="597"/>
      <c r="CW13" s="597"/>
      <c r="CX13" s="597"/>
      <c r="CY13" s="597"/>
      <c r="CZ13" s="597"/>
      <c r="DA13" s="597"/>
      <c r="DB13" s="597"/>
      <c r="DC13" s="597"/>
      <c r="DD13" s="597"/>
      <c r="DE13" s="597"/>
      <c r="DF13" s="597"/>
      <c r="DG13" s="597"/>
      <c r="DH13" s="597"/>
      <c r="DI13" s="597"/>
      <c r="DJ13" s="597"/>
      <c r="DM13" s="602" t="s">
        <v>308</v>
      </c>
      <c r="DN13" s="602"/>
      <c r="DO13" s="602"/>
      <c r="DP13" s="602"/>
      <c r="DQ13" s="602"/>
      <c r="DR13" s="602"/>
      <c r="DS13" s="602"/>
      <c r="DT13" s="602"/>
      <c r="DU13" s="602"/>
      <c r="DV13" s="597"/>
      <c r="DW13" s="597"/>
      <c r="DX13" s="597"/>
      <c r="DY13" s="597"/>
      <c r="DZ13" s="597"/>
      <c r="EA13" s="597"/>
      <c r="EB13" s="597"/>
      <c r="EC13" s="597"/>
      <c r="ED13" s="597"/>
      <c r="EE13" s="597"/>
      <c r="EF13" s="597"/>
      <c r="EG13" s="597"/>
      <c r="EH13" s="597"/>
      <c r="EI13" s="597"/>
      <c r="EJ13" s="597"/>
      <c r="EK13" s="597"/>
      <c r="EL13" s="597"/>
      <c r="EM13" s="597"/>
      <c r="EN13" s="597"/>
      <c r="EO13" s="597"/>
      <c r="EP13" s="597"/>
      <c r="EQ13" s="597"/>
      <c r="ER13" s="597"/>
      <c r="ES13" s="597"/>
      <c r="ET13" s="597"/>
      <c r="EU13" s="597"/>
      <c r="EX13" s="602" t="s">
        <v>308</v>
      </c>
      <c r="EY13" s="602"/>
      <c r="EZ13" s="602"/>
      <c r="FA13" s="602"/>
      <c r="FB13" s="602"/>
      <c r="FC13" s="602"/>
      <c r="FD13" s="602"/>
      <c r="FE13" s="602"/>
      <c r="FF13" s="602"/>
      <c r="FG13" s="597"/>
      <c r="FH13" s="597"/>
      <c r="FI13" s="597"/>
      <c r="FJ13" s="597"/>
      <c r="FK13" s="597"/>
      <c r="FL13" s="597"/>
      <c r="FM13" s="597"/>
      <c r="FN13" s="597"/>
      <c r="FO13" s="597"/>
      <c r="FP13" s="597"/>
      <c r="FQ13" s="597"/>
      <c r="FR13" s="597"/>
      <c r="FS13" s="597"/>
      <c r="FT13" s="597"/>
      <c r="FU13" s="597"/>
      <c r="FV13" s="597"/>
      <c r="FW13" s="597"/>
      <c r="FX13" s="597"/>
      <c r="FY13" s="597"/>
      <c r="FZ13" s="597"/>
      <c r="GA13" s="597"/>
      <c r="GB13" s="597"/>
      <c r="GC13" s="597"/>
      <c r="GD13" s="597"/>
      <c r="GE13" s="597"/>
      <c r="GF13" s="597"/>
      <c r="GI13" s="602" t="s">
        <v>308</v>
      </c>
      <c r="GJ13" s="602"/>
      <c r="GK13" s="602"/>
      <c r="GL13" s="602"/>
      <c r="GM13" s="602"/>
      <c r="GN13" s="602"/>
      <c r="GO13" s="602"/>
      <c r="GP13" s="602"/>
      <c r="GQ13" s="602"/>
      <c r="GR13" s="597"/>
      <c r="GS13" s="597"/>
      <c r="GT13" s="597"/>
      <c r="GU13" s="597"/>
      <c r="GV13" s="597"/>
      <c r="GW13" s="597"/>
      <c r="GX13" s="597"/>
      <c r="GY13" s="597"/>
      <c r="GZ13" s="597"/>
      <c r="HA13" s="597"/>
      <c r="HB13" s="597"/>
      <c r="HC13" s="597"/>
      <c r="HD13" s="597"/>
      <c r="HE13" s="597"/>
      <c r="HF13" s="597"/>
      <c r="HG13" s="597"/>
      <c r="HH13" s="597"/>
      <c r="HI13" s="597"/>
      <c r="HJ13" s="597"/>
      <c r="HK13" s="597"/>
      <c r="HL13" s="597"/>
      <c r="HM13" s="597"/>
      <c r="HN13" s="597"/>
      <c r="HO13" s="597"/>
      <c r="HP13" s="597"/>
      <c r="HQ13" s="597"/>
    </row>
    <row r="14" spans="1:227" s="590" customFormat="1" x14ac:dyDescent="0.2">
      <c r="A14" s="591"/>
      <c r="B14" s="591"/>
      <c r="C14" s="591"/>
      <c r="D14" s="591"/>
      <c r="E14" s="591"/>
      <c r="F14" s="591"/>
      <c r="G14" s="591"/>
      <c r="H14" s="591"/>
      <c r="I14" s="591"/>
      <c r="J14" s="591"/>
      <c r="K14" s="591"/>
      <c r="L14" s="591"/>
      <c r="M14" s="591"/>
      <c r="N14" s="591"/>
      <c r="O14" s="597"/>
      <c r="P14" s="597"/>
      <c r="Q14" s="597"/>
      <c r="R14" s="597"/>
      <c r="S14" s="597"/>
      <c r="T14" s="597"/>
      <c r="U14" s="597"/>
      <c r="V14" s="597"/>
      <c r="W14" s="597"/>
      <c r="X14" s="597"/>
      <c r="Y14" s="597"/>
      <c r="Z14" s="597"/>
      <c r="AA14" s="597"/>
      <c r="AB14" s="597"/>
      <c r="AC14" s="597"/>
      <c r="AD14" s="600"/>
      <c r="AE14" s="600"/>
      <c r="AF14" s="600"/>
      <c r="AG14" s="600"/>
      <c r="AH14" s="597"/>
      <c r="AI14" s="597"/>
      <c r="AJ14" s="597"/>
      <c r="AK14" s="597"/>
      <c r="AL14" s="597"/>
      <c r="AM14" s="597"/>
      <c r="AN14" s="591"/>
      <c r="AO14" s="591"/>
      <c r="AQ14" s="1357" t="s">
        <v>309</v>
      </c>
      <c r="AR14" s="1358"/>
      <c r="AS14" s="1358"/>
      <c r="AT14" s="1358"/>
      <c r="AU14" s="1359"/>
      <c r="AV14" s="1366" t="s">
        <v>310</v>
      </c>
      <c r="AW14" s="1367"/>
      <c r="AX14" s="1367"/>
      <c r="AY14" s="1368"/>
      <c r="AZ14" s="1372" t="str">
        <f>データ!BM3</f>
        <v>カーテン資材</v>
      </c>
      <c r="BA14" s="1373"/>
      <c r="BB14" s="1373"/>
      <c r="BC14" s="1373"/>
      <c r="BD14" s="1373"/>
      <c r="BE14" s="1373"/>
      <c r="BF14" s="1373"/>
      <c r="BG14" s="1373"/>
      <c r="BH14" s="1373"/>
      <c r="BI14" s="1373"/>
      <c r="BJ14" s="1373"/>
      <c r="BK14" s="1373"/>
      <c r="BL14" s="1373"/>
      <c r="BM14" s="1373"/>
      <c r="BN14" s="1373"/>
      <c r="BO14" s="1373"/>
      <c r="BP14" s="1373"/>
      <c r="BQ14" s="1373"/>
      <c r="BR14" s="1374"/>
      <c r="BS14" s="1376" t="s">
        <v>311</v>
      </c>
      <c r="BT14" s="1377"/>
      <c r="BU14" s="1378"/>
      <c r="BV14" s="1382">
        <f>データ!BP3</f>
        <v>1</v>
      </c>
      <c r="BW14" s="1383"/>
      <c r="BX14" s="1377" t="s">
        <v>312</v>
      </c>
      <c r="BY14" s="1377"/>
      <c r="BZ14" s="1378"/>
      <c r="CB14" s="1357" t="s">
        <v>309</v>
      </c>
      <c r="CC14" s="1358"/>
      <c r="CD14" s="1358"/>
      <c r="CE14" s="1358"/>
      <c r="CF14" s="1359"/>
      <c r="CG14" s="1366" t="s">
        <v>310</v>
      </c>
      <c r="CH14" s="1367"/>
      <c r="CI14" s="1367"/>
      <c r="CJ14" s="1385"/>
      <c r="CK14" s="1387" t="str">
        <f>データ!BM4</f>
        <v>灌水資材</v>
      </c>
      <c r="CL14" s="1373"/>
      <c r="CM14" s="1373"/>
      <c r="CN14" s="1373"/>
      <c r="CO14" s="1373"/>
      <c r="CP14" s="1373"/>
      <c r="CQ14" s="1373"/>
      <c r="CR14" s="1373"/>
      <c r="CS14" s="1373"/>
      <c r="CT14" s="1373"/>
      <c r="CU14" s="1373"/>
      <c r="CV14" s="1373"/>
      <c r="CW14" s="1373"/>
      <c r="CX14" s="1373"/>
      <c r="CY14" s="1373"/>
      <c r="CZ14" s="1373"/>
      <c r="DA14" s="1373"/>
      <c r="DB14" s="1373"/>
      <c r="DC14" s="1374"/>
      <c r="DD14" s="1376" t="s">
        <v>311</v>
      </c>
      <c r="DE14" s="1377"/>
      <c r="DF14" s="1377"/>
      <c r="DG14" s="1389">
        <f>データ!BP4</f>
        <v>1</v>
      </c>
      <c r="DH14" s="1383"/>
      <c r="DI14" s="1377" t="s">
        <v>312</v>
      </c>
      <c r="DJ14" s="1377"/>
      <c r="DK14" s="1378"/>
      <c r="DM14" s="1357" t="s">
        <v>309</v>
      </c>
      <c r="DN14" s="1358"/>
      <c r="DO14" s="1358"/>
      <c r="DP14" s="1358"/>
      <c r="DQ14" s="1359"/>
      <c r="DR14" s="1366" t="s">
        <v>310</v>
      </c>
      <c r="DS14" s="1367"/>
      <c r="DT14" s="1367"/>
      <c r="DU14" s="1385"/>
      <c r="DV14" s="1387" t="str">
        <f>データ!BM5</f>
        <v>循環扇資材</v>
      </c>
      <c r="DW14" s="1373"/>
      <c r="DX14" s="1373"/>
      <c r="DY14" s="1373"/>
      <c r="DZ14" s="1373"/>
      <c r="EA14" s="1373"/>
      <c r="EB14" s="1373"/>
      <c r="EC14" s="1373"/>
      <c r="ED14" s="1373"/>
      <c r="EE14" s="1373"/>
      <c r="EF14" s="1373"/>
      <c r="EG14" s="1373"/>
      <c r="EH14" s="1373"/>
      <c r="EI14" s="1373"/>
      <c r="EJ14" s="1373"/>
      <c r="EK14" s="1373"/>
      <c r="EL14" s="1373"/>
      <c r="EM14" s="1373"/>
      <c r="EN14" s="1374"/>
      <c r="EO14" s="1376" t="s">
        <v>311</v>
      </c>
      <c r="EP14" s="1377"/>
      <c r="EQ14" s="1377"/>
      <c r="ER14" s="1389">
        <f>データ!BP5</f>
        <v>1</v>
      </c>
      <c r="ES14" s="1383"/>
      <c r="ET14" s="1377" t="s">
        <v>312</v>
      </c>
      <c r="EU14" s="1377"/>
      <c r="EV14" s="1378"/>
      <c r="EX14" s="1357" t="s">
        <v>309</v>
      </c>
      <c r="EY14" s="1358"/>
      <c r="EZ14" s="1358"/>
      <c r="FA14" s="1358"/>
      <c r="FB14" s="1359"/>
      <c r="FC14" s="1366" t="s">
        <v>310</v>
      </c>
      <c r="FD14" s="1367"/>
      <c r="FE14" s="1367"/>
      <c r="FF14" s="1385"/>
      <c r="FG14" s="1387" t="str">
        <f>データ!BM6</f>
        <v>ヒートポンプ資材</v>
      </c>
      <c r="FH14" s="1373"/>
      <c r="FI14" s="1373"/>
      <c r="FJ14" s="1373"/>
      <c r="FK14" s="1373"/>
      <c r="FL14" s="1373"/>
      <c r="FM14" s="1373"/>
      <c r="FN14" s="1373"/>
      <c r="FO14" s="1373"/>
      <c r="FP14" s="1373"/>
      <c r="FQ14" s="1373"/>
      <c r="FR14" s="1373"/>
      <c r="FS14" s="1373"/>
      <c r="FT14" s="1373"/>
      <c r="FU14" s="1373"/>
      <c r="FV14" s="1373"/>
      <c r="FW14" s="1373"/>
      <c r="FX14" s="1373"/>
      <c r="FY14" s="1374"/>
      <c r="FZ14" s="1376" t="s">
        <v>311</v>
      </c>
      <c r="GA14" s="1377"/>
      <c r="GB14" s="1377"/>
      <c r="GC14" s="1389">
        <f>データ!BP6</f>
        <v>1</v>
      </c>
      <c r="GD14" s="1383"/>
      <c r="GE14" s="1377" t="s">
        <v>312</v>
      </c>
      <c r="GF14" s="1377"/>
      <c r="GG14" s="1378"/>
      <c r="GI14" s="1357" t="s">
        <v>309</v>
      </c>
      <c r="GJ14" s="1358"/>
      <c r="GK14" s="1358"/>
      <c r="GL14" s="1358"/>
      <c r="GM14" s="1359"/>
      <c r="GN14" s="1366" t="s">
        <v>310</v>
      </c>
      <c r="GO14" s="1367"/>
      <c r="GP14" s="1367"/>
      <c r="GQ14" s="1385"/>
      <c r="GR14" s="1387" t="str">
        <f>データ!BM7</f>
        <v>電気資材</v>
      </c>
      <c r="GS14" s="1373"/>
      <c r="GT14" s="1373"/>
      <c r="GU14" s="1373"/>
      <c r="GV14" s="1373"/>
      <c r="GW14" s="1373"/>
      <c r="GX14" s="1373"/>
      <c r="GY14" s="1373"/>
      <c r="GZ14" s="1373"/>
      <c r="HA14" s="1373"/>
      <c r="HB14" s="1373"/>
      <c r="HC14" s="1373"/>
      <c r="HD14" s="1373"/>
      <c r="HE14" s="1373"/>
      <c r="HF14" s="1373"/>
      <c r="HG14" s="1373"/>
      <c r="HH14" s="1373"/>
      <c r="HI14" s="1373"/>
      <c r="HJ14" s="1374"/>
      <c r="HK14" s="1376" t="s">
        <v>311</v>
      </c>
      <c r="HL14" s="1377"/>
      <c r="HM14" s="1377"/>
      <c r="HN14" s="1389">
        <f>データ!BP7</f>
        <v>1</v>
      </c>
      <c r="HO14" s="1383"/>
      <c r="HP14" s="1377" t="s">
        <v>312</v>
      </c>
      <c r="HQ14" s="1377"/>
      <c r="HR14" s="1378"/>
    </row>
    <row r="15" spans="1:227" s="590" customFormat="1" x14ac:dyDescent="0.2">
      <c r="A15" s="591"/>
      <c r="B15" s="603"/>
      <c r="C15" s="603"/>
      <c r="D15" s="604"/>
      <c r="E15" s="604"/>
      <c r="F15" s="604"/>
      <c r="G15" s="604"/>
      <c r="H15" s="604"/>
      <c r="I15" s="604"/>
      <c r="J15" s="604"/>
      <c r="K15" s="604"/>
      <c r="L15" s="604"/>
      <c r="M15" s="604"/>
      <c r="N15" s="604"/>
      <c r="O15" s="604"/>
      <c r="P15" s="605"/>
      <c r="Q15" s="591"/>
      <c r="R15" s="591" t="s">
        <v>313</v>
      </c>
      <c r="S15" s="591"/>
      <c r="T15" s="591"/>
      <c r="U15" s="591"/>
      <c r="V15" s="591"/>
      <c r="W15" s="591"/>
      <c r="X15" s="591"/>
      <c r="Y15" s="603"/>
      <c r="Z15" s="591"/>
      <c r="AA15" s="591"/>
      <c r="AB15" s="591"/>
      <c r="AC15" s="591"/>
      <c r="AD15" s="591"/>
      <c r="AE15" s="591"/>
      <c r="AF15" s="591"/>
      <c r="AG15" s="591"/>
      <c r="AH15" s="591"/>
      <c r="AI15" s="597"/>
      <c r="AJ15" s="597"/>
      <c r="AK15" s="597"/>
      <c r="AL15" s="597"/>
      <c r="AM15" s="597"/>
      <c r="AN15" s="591"/>
      <c r="AO15" s="591"/>
      <c r="AQ15" s="1360"/>
      <c r="AR15" s="1361"/>
      <c r="AS15" s="1361"/>
      <c r="AT15" s="1361"/>
      <c r="AU15" s="1362"/>
      <c r="AV15" s="1369"/>
      <c r="AW15" s="1370"/>
      <c r="AX15" s="1370"/>
      <c r="AY15" s="1371"/>
      <c r="AZ15" s="1375"/>
      <c r="BA15" s="1373"/>
      <c r="BB15" s="1373"/>
      <c r="BC15" s="1373"/>
      <c r="BD15" s="1373"/>
      <c r="BE15" s="1373"/>
      <c r="BF15" s="1373"/>
      <c r="BG15" s="1373"/>
      <c r="BH15" s="1373"/>
      <c r="BI15" s="1373"/>
      <c r="BJ15" s="1373"/>
      <c r="BK15" s="1373"/>
      <c r="BL15" s="1373"/>
      <c r="BM15" s="1373"/>
      <c r="BN15" s="1373"/>
      <c r="BO15" s="1373"/>
      <c r="BP15" s="1373"/>
      <c r="BQ15" s="1373"/>
      <c r="BR15" s="1374"/>
      <c r="BS15" s="1379"/>
      <c r="BT15" s="1380"/>
      <c r="BU15" s="1381"/>
      <c r="BV15" s="1384"/>
      <c r="BW15" s="1384"/>
      <c r="BX15" s="1380"/>
      <c r="BY15" s="1380"/>
      <c r="BZ15" s="1381"/>
      <c r="CB15" s="1360"/>
      <c r="CC15" s="1361"/>
      <c r="CD15" s="1361"/>
      <c r="CE15" s="1361"/>
      <c r="CF15" s="1362"/>
      <c r="CG15" s="1369"/>
      <c r="CH15" s="1370"/>
      <c r="CI15" s="1370"/>
      <c r="CJ15" s="1386"/>
      <c r="CK15" s="1388"/>
      <c r="CL15" s="1373"/>
      <c r="CM15" s="1373"/>
      <c r="CN15" s="1373"/>
      <c r="CO15" s="1373"/>
      <c r="CP15" s="1373"/>
      <c r="CQ15" s="1373"/>
      <c r="CR15" s="1373"/>
      <c r="CS15" s="1373"/>
      <c r="CT15" s="1373"/>
      <c r="CU15" s="1373"/>
      <c r="CV15" s="1373"/>
      <c r="CW15" s="1373"/>
      <c r="CX15" s="1373"/>
      <c r="CY15" s="1373"/>
      <c r="CZ15" s="1373"/>
      <c r="DA15" s="1373"/>
      <c r="DB15" s="1373"/>
      <c r="DC15" s="1374"/>
      <c r="DD15" s="1379"/>
      <c r="DE15" s="1380"/>
      <c r="DF15" s="1380"/>
      <c r="DG15" s="1390"/>
      <c r="DH15" s="1384"/>
      <c r="DI15" s="1380"/>
      <c r="DJ15" s="1380"/>
      <c r="DK15" s="1381"/>
      <c r="DM15" s="1360"/>
      <c r="DN15" s="1361"/>
      <c r="DO15" s="1361"/>
      <c r="DP15" s="1361"/>
      <c r="DQ15" s="1362"/>
      <c r="DR15" s="1369"/>
      <c r="DS15" s="1370"/>
      <c r="DT15" s="1370"/>
      <c r="DU15" s="1386"/>
      <c r="DV15" s="1388"/>
      <c r="DW15" s="1373"/>
      <c r="DX15" s="1373"/>
      <c r="DY15" s="1373"/>
      <c r="DZ15" s="1373"/>
      <c r="EA15" s="1373"/>
      <c r="EB15" s="1373"/>
      <c r="EC15" s="1373"/>
      <c r="ED15" s="1373"/>
      <c r="EE15" s="1373"/>
      <c r="EF15" s="1373"/>
      <c r="EG15" s="1373"/>
      <c r="EH15" s="1373"/>
      <c r="EI15" s="1373"/>
      <c r="EJ15" s="1373"/>
      <c r="EK15" s="1373"/>
      <c r="EL15" s="1373"/>
      <c r="EM15" s="1373"/>
      <c r="EN15" s="1374"/>
      <c r="EO15" s="1379"/>
      <c r="EP15" s="1380"/>
      <c r="EQ15" s="1380"/>
      <c r="ER15" s="1390"/>
      <c r="ES15" s="1384"/>
      <c r="ET15" s="1380"/>
      <c r="EU15" s="1380"/>
      <c r="EV15" s="1381"/>
      <c r="EX15" s="1360"/>
      <c r="EY15" s="1361"/>
      <c r="EZ15" s="1361"/>
      <c r="FA15" s="1361"/>
      <c r="FB15" s="1362"/>
      <c r="FC15" s="1369"/>
      <c r="FD15" s="1370"/>
      <c r="FE15" s="1370"/>
      <c r="FF15" s="1386"/>
      <c r="FG15" s="1388"/>
      <c r="FH15" s="1373"/>
      <c r="FI15" s="1373"/>
      <c r="FJ15" s="1373"/>
      <c r="FK15" s="1373"/>
      <c r="FL15" s="1373"/>
      <c r="FM15" s="1373"/>
      <c r="FN15" s="1373"/>
      <c r="FO15" s="1373"/>
      <c r="FP15" s="1373"/>
      <c r="FQ15" s="1373"/>
      <c r="FR15" s="1373"/>
      <c r="FS15" s="1373"/>
      <c r="FT15" s="1373"/>
      <c r="FU15" s="1373"/>
      <c r="FV15" s="1373"/>
      <c r="FW15" s="1373"/>
      <c r="FX15" s="1373"/>
      <c r="FY15" s="1374"/>
      <c r="FZ15" s="1379"/>
      <c r="GA15" s="1380"/>
      <c r="GB15" s="1380"/>
      <c r="GC15" s="1390"/>
      <c r="GD15" s="1384"/>
      <c r="GE15" s="1380"/>
      <c r="GF15" s="1380"/>
      <c r="GG15" s="1381"/>
      <c r="GI15" s="1360"/>
      <c r="GJ15" s="1361"/>
      <c r="GK15" s="1361"/>
      <c r="GL15" s="1361"/>
      <c r="GM15" s="1362"/>
      <c r="GN15" s="1369"/>
      <c r="GO15" s="1370"/>
      <c r="GP15" s="1370"/>
      <c r="GQ15" s="1386"/>
      <c r="GR15" s="1388"/>
      <c r="GS15" s="1373"/>
      <c r="GT15" s="1373"/>
      <c r="GU15" s="1373"/>
      <c r="GV15" s="1373"/>
      <c r="GW15" s="1373"/>
      <c r="GX15" s="1373"/>
      <c r="GY15" s="1373"/>
      <c r="GZ15" s="1373"/>
      <c r="HA15" s="1373"/>
      <c r="HB15" s="1373"/>
      <c r="HC15" s="1373"/>
      <c r="HD15" s="1373"/>
      <c r="HE15" s="1373"/>
      <c r="HF15" s="1373"/>
      <c r="HG15" s="1373"/>
      <c r="HH15" s="1373"/>
      <c r="HI15" s="1373"/>
      <c r="HJ15" s="1374"/>
      <c r="HK15" s="1379"/>
      <c r="HL15" s="1380"/>
      <c r="HM15" s="1380"/>
      <c r="HN15" s="1390"/>
      <c r="HO15" s="1384"/>
      <c r="HP15" s="1380"/>
      <c r="HQ15" s="1380"/>
      <c r="HR15" s="1381"/>
    </row>
    <row r="16" spans="1:227" s="590" customFormat="1" x14ac:dyDescent="0.2">
      <c r="D16" s="604"/>
      <c r="E16" s="604"/>
      <c r="F16" s="604"/>
      <c r="G16" s="604"/>
      <c r="H16" s="604"/>
      <c r="I16" s="604"/>
      <c r="J16" s="604"/>
      <c r="K16" s="604"/>
      <c r="L16" s="604"/>
      <c r="M16" s="604"/>
      <c r="N16" s="604"/>
      <c r="O16" s="604"/>
      <c r="S16" s="1421" t="s">
        <v>394</v>
      </c>
      <c r="T16" s="1421"/>
      <c r="U16" s="1421"/>
      <c r="V16" s="606"/>
      <c r="W16" s="1422" t="str">
        <f>'胡蝶蘭ﾌｧｰﾑ）目標'!C4</f>
        <v>コチョウランファーム</v>
      </c>
      <c r="X16" s="1422"/>
      <c r="Y16" s="1422"/>
      <c r="Z16" s="1422"/>
      <c r="AA16" s="1422"/>
      <c r="AB16" s="1422"/>
      <c r="AC16" s="1422"/>
      <c r="AD16" s="1422"/>
      <c r="AE16" s="607"/>
      <c r="AF16" s="607"/>
      <c r="AG16" s="607" t="s">
        <v>315</v>
      </c>
      <c r="AH16" s="607"/>
      <c r="AI16" s="1423" t="str">
        <f>'胡蝶蘭ﾌｧｰﾑ）目標'!E4</f>
        <v>オザキ　ミキノリ</v>
      </c>
      <c r="AJ16" s="1423"/>
      <c r="AK16" s="1423"/>
      <c r="AL16" s="1423"/>
      <c r="AM16" s="1423"/>
      <c r="AN16" s="1423"/>
      <c r="AO16" s="591"/>
      <c r="AQ16" s="1360"/>
      <c r="AR16" s="1361"/>
      <c r="AS16" s="1361"/>
      <c r="AT16" s="1361"/>
      <c r="AU16" s="1362"/>
      <c r="AV16" s="1376" t="s">
        <v>316</v>
      </c>
      <c r="AW16" s="1377"/>
      <c r="AX16" s="1377"/>
      <c r="AY16" s="1378"/>
      <c r="AZ16" s="1425" t="str">
        <f>データ!BN3</f>
        <v>―</v>
      </c>
      <c r="BA16" s="1392"/>
      <c r="BB16" s="1392"/>
      <c r="BC16" s="1392"/>
      <c r="BD16" s="1392"/>
      <c r="BE16" s="1392"/>
      <c r="BF16" s="1392"/>
      <c r="BG16" s="1392"/>
      <c r="BH16" s="1392"/>
      <c r="BI16" s="1392"/>
      <c r="BJ16" s="1392"/>
      <c r="BK16" s="1392"/>
      <c r="BL16" s="1392"/>
      <c r="BM16" s="1392"/>
      <c r="BN16" s="1392"/>
      <c r="BO16" s="1392"/>
      <c r="BP16" s="1392"/>
      <c r="BQ16" s="1392"/>
      <c r="BR16" s="1392"/>
      <c r="BS16" s="1392"/>
      <c r="BT16" s="1392"/>
      <c r="BU16" s="1392"/>
      <c r="BV16" s="1392"/>
      <c r="BW16" s="1392"/>
      <c r="BX16" s="1392"/>
      <c r="BY16" s="1392"/>
      <c r="BZ16" s="1393"/>
      <c r="CB16" s="1360"/>
      <c r="CC16" s="1361"/>
      <c r="CD16" s="1361"/>
      <c r="CE16" s="1361"/>
      <c r="CF16" s="1362"/>
      <c r="CG16" s="1376" t="s">
        <v>316</v>
      </c>
      <c r="CH16" s="1377"/>
      <c r="CI16" s="1377"/>
      <c r="CJ16" s="1377"/>
      <c r="CK16" s="1391" t="str">
        <f>データ!BN4</f>
        <v>矢野散水 YS-4D（制御盤タイマー）</v>
      </c>
      <c r="CL16" s="1392"/>
      <c r="CM16" s="1392"/>
      <c r="CN16" s="1392"/>
      <c r="CO16" s="1392"/>
      <c r="CP16" s="1392"/>
      <c r="CQ16" s="1392"/>
      <c r="CR16" s="1392"/>
      <c r="CS16" s="1392"/>
      <c r="CT16" s="1392"/>
      <c r="CU16" s="1392"/>
      <c r="CV16" s="1392"/>
      <c r="CW16" s="1392"/>
      <c r="CX16" s="1392"/>
      <c r="CY16" s="1392"/>
      <c r="CZ16" s="1392"/>
      <c r="DA16" s="1392"/>
      <c r="DB16" s="1392"/>
      <c r="DC16" s="1392"/>
      <c r="DD16" s="1392"/>
      <c r="DE16" s="1392"/>
      <c r="DF16" s="1392"/>
      <c r="DG16" s="1392"/>
      <c r="DH16" s="1392"/>
      <c r="DI16" s="1392"/>
      <c r="DJ16" s="1392"/>
      <c r="DK16" s="1393"/>
      <c r="DM16" s="1360"/>
      <c r="DN16" s="1361"/>
      <c r="DO16" s="1361"/>
      <c r="DP16" s="1361"/>
      <c r="DQ16" s="1362"/>
      <c r="DR16" s="1376" t="s">
        <v>316</v>
      </c>
      <c r="DS16" s="1377"/>
      <c r="DT16" s="1377"/>
      <c r="DU16" s="1377"/>
      <c r="DV16" s="1391" t="str">
        <f>データ!BN5</f>
        <v>ネポン ダイレクトファンDFN-102TE（循環扇）</v>
      </c>
      <c r="DW16" s="1392"/>
      <c r="DX16" s="1392"/>
      <c r="DY16" s="1392"/>
      <c r="DZ16" s="1392"/>
      <c r="EA16" s="1392"/>
      <c r="EB16" s="1392"/>
      <c r="EC16" s="1392"/>
      <c r="ED16" s="1392"/>
      <c r="EE16" s="1392"/>
      <c r="EF16" s="1392"/>
      <c r="EG16" s="1392"/>
      <c r="EH16" s="1392"/>
      <c r="EI16" s="1392"/>
      <c r="EJ16" s="1392"/>
      <c r="EK16" s="1392"/>
      <c r="EL16" s="1392"/>
      <c r="EM16" s="1392"/>
      <c r="EN16" s="1392"/>
      <c r="EO16" s="1392"/>
      <c r="EP16" s="1392"/>
      <c r="EQ16" s="1392"/>
      <c r="ER16" s="1392"/>
      <c r="ES16" s="1392"/>
      <c r="ET16" s="1392"/>
      <c r="EU16" s="1392"/>
      <c r="EV16" s="1393"/>
      <c r="EX16" s="1360"/>
      <c r="EY16" s="1361"/>
      <c r="EZ16" s="1361"/>
      <c r="FA16" s="1361"/>
      <c r="FB16" s="1362"/>
      <c r="FC16" s="1376" t="s">
        <v>316</v>
      </c>
      <c r="FD16" s="1377"/>
      <c r="FE16" s="1377"/>
      <c r="FF16" s="1377"/>
      <c r="FG16" s="1391" t="str">
        <f>データ!BN6</f>
        <v>イーズ アグリmoぐっぴーPA-P180AG3HD（ヒートポンプ）</v>
      </c>
      <c r="FH16" s="1392"/>
      <c r="FI16" s="1392"/>
      <c r="FJ16" s="1392"/>
      <c r="FK16" s="1392"/>
      <c r="FL16" s="1392"/>
      <c r="FM16" s="1392"/>
      <c r="FN16" s="1392"/>
      <c r="FO16" s="1392"/>
      <c r="FP16" s="1392"/>
      <c r="FQ16" s="1392"/>
      <c r="FR16" s="1392"/>
      <c r="FS16" s="1392"/>
      <c r="FT16" s="1392"/>
      <c r="FU16" s="1392"/>
      <c r="FV16" s="1392"/>
      <c r="FW16" s="1392"/>
      <c r="FX16" s="1392"/>
      <c r="FY16" s="1392"/>
      <c r="FZ16" s="1392"/>
      <c r="GA16" s="1392"/>
      <c r="GB16" s="1392"/>
      <c r="GC16" s="1392"/>
      <c r="GD16" s="1392"/>
      <c r="GE16" s="1392"/>
      <c r="GF16" s="1392"/>
      <c r="GG16" s="1393"/>
      <c r="GI16" s="1360"/>
      <c r="GJ16" s="1361"/>
      <c r="GK16" s="1361"/>
      <c r="GL16" s="1361"/>
      <c r="GM16" s="1362"/>
      <c r="GN16" s="1376" t="s">
        <v>316</v>
      </c>
      <c r="GO16" s="1377"/>
      <c r="GP16" s="1377"/>
      <c r="GQ16" s="1377"/>
      <c r="GR16" s="1391"/>
      <c r="GS16" s="1392"/>
      <c r="GT16" s="1392"/>
      <c r="GU16" s="1392"/>
      <c r="GV16" s="1392"/>
      <c r="GW16" s="1392"/>
      <c r="GX16" s="1392"/>
      <c r="GY16" s="1392"/>
      <c r="GZ16" s="1392"/>
      <c r="HA16" s="1392"/>
      <c r="HB16" s="1392"/>
      <c r="HC16" s="1392"/>
      <c r="HD16" s="1392"/>
      <c r="HE16" s="1392"/>
      <c r="HF16" s="1392"/>
      <c r="HG16" s="1392"/>
      <c r="HH16" s="1392"/>
      <c r="HI16" s="1392"/>
      <c r="HJ16" s="1392"/>
      <c r="HK16" s="1392"/>
      <c r="HL16" s="1392"/>
      <c r="HM16" s="1392"/>
      <c r="HN16" s="1392"/>
      <c r="HO16" s="1392"/>
      <c r="HP16" s="1392"/>
      <c r="HQ16" s="1392"/>
      <c r="HR16" s="1393"/>
    </row>
    <row r="17" spans="1:226" s="590" customFormat="1" x14ac:dyDescent="0.2">
      <c r="D17" s="604"/>
      <c r="E17" s="604"/>
      <c r="F17" s="604"/>
      <c r="G17" s="604"/>
      <c r="H17" s="604"/>
      <c r="I17" s="604"/>
      <c r="J17" s="604"/>
      <c r="K17" s="604"/>
      <c r="L17" s="604"/>
      <c r="M17" s="604"/>
      <c r="N17" s="604"/>
      <c r="O17" s="604"/>
      <c r="S17" s="1418" t="s">
        <v>317</v>
      </c>
      <c r="T17" s="1418"/>
      <c r="U17" s="1418"/>
      <c r="V17" s="608"/>
      <c r="W17" s="1419" t="str">
        <f>データ!V3</f>
        <v>胡蝶蘭ファーム（株）　</v>
      </c>
      <c r="X17" s="1419"/>
      <c r="Y17" s="1419"/>
      <c r="Z17" s="1419"/>
      <c r="AA17" s="1419"/>
      <c r="AB17" s="1419"/>
      <c r="AC17" s="1419"/>
      <c r="AD17" s="1419"/>
      <c r="AE17" s="1420" t="s">
        <v>318</v>
      </c>
      <c r="AF17" s="1420"/>
      <c r="AG17" s="1420"/>
      <c r="AH17" s="1420"/>
      <c r="AI17" s="1419" t="str">
        <f>'胡蝶蘭ﾌｧｰﾑ）目標'!E5</f>
        <v>尾崎　幹憲</v>
      </c>
      <c r="AJ17" s="1419"/>
      <c r="AK17" s="1419"/>
      <c r="AL17" s="1419"/>
      <c r="AM17" s="1419"/>
      <c r="AN17" s="1419"/>
      <c r="AO17" s="591"/>
      <c r="AQ17" s="1360"/>
      <c r="AR17" s="1361"/>
      <c r="AS17" s="1361"/>
      <c r="AT17" s="1361"/>
      <c r="AU17" s="1362"/>
      <c r="AV17" s="1400"/>
      <c r="AW17" s="1401"/>
      <c r="AX17" s="1401"/>
      <c r="AY17" s="1424"/>
      <c r="AZ17" s="1395"/>
      <c r="BA17" s="1395"/>
      <c r="BB17" s="1395"/>
      <c r="BC17" s="1395"/>
      <c r="BD17" s="1395"/>
      <c r="BE17" s="1395"/>
      <c r="BF17" s="1395"/>
      <c r="BG17" s="1395"/>
      <c r="BH17" s="1395"/>
      <c r="BI17" s="1395"/>
      <c r="BJ17" s="1395"/>
      <c r="BK17" s="1395"/>
      <c r="BL17" s="1395"/>
      <c r="BM17" s="1395"/>
      <c r="BN17" s="1395"/>
      <c r="BO17" s="1395"/>
      <c r="BP17" s="1395"/>
      <c r="BQ17" s="1395"/>
      <c r="BR17" s="1395"/>
      <c r="BS17" s="1395"/>
      <c r="BT17" s="1395"/>
      <c r="BU17" s="1395"/>
      <c r="BV17" s="1395"/>
      <c r="BW17" s="1395"/>
      <c r="BX17" s="1395"/>
      <c r="BY17" s="1395"/>
      <c r="BZ17" s="1396"/>
      <c r="CB17" s="1360"/>
      <c r="CC17" s="1361"/>
      <c r="CD17" s="1361"/>
      <c r="CE17" s="1361"/>
      <c r="CF17" s="1362"/>
      <c r="CG17" s="1400"/>
      <c r="CH17" s="1401"/>
      <c r="CI17" s="1401"/>
      <c r="CJ17" s="1401"/>
      <c r="CK17" s="1394"/>
      <c r="CL17" s="1395"/>
      <c r="CM17" s="1395"/>
      <c r="CN17" s="1395"/>
      <c r="CO17" s="1395"/>
      <c r="CP17" s="1395"/>
      <c r="CQ17" s="1395"/>
      <c r="CR17" s="1395"/>
      <c r="CS17" s="1395"/>
      <c r="CT17" s="1395"/>
      <c r="CU17" s="1395"/>
      <c r="CV17" s="1395"/>
      <c r="CW17" s="1395"/>
      <c r="CX17" s="1395"/>
      <c r="CY17" s="1395"/>
      <c r="CZ17" s="1395"/>
      <c r="DA17" s="1395"/>
      <c r="DB17" s="1395"/>
      <c r="DC17" s="1395"/>
      <c r="DD17" s="1395"/>
      <c r="DE17" s="1395"/>
      <c r="DF17" s="1395"/>
      <c r="DG17" s="1395"/>
      <c r="DH17" s="1395"/>
      <c r="DI17" s="1395"/>
      <c r="DJ17" s="1395"/>
      <c r="DK17" s="1396"/>
      <c r="DM17" s="1360"/>
      <c r="DN17" s="1361"/>
      <c r="DO17" s="1361"/>
      <c r="DP17" s="1361"/>
      <c r="DQ17" s="1362"/>
      <c r="DR17" s="1400"/>
      <c r="DS17" s="1401"/>
      <c r="DT17" s="1401"/>
      <c r="DU17" s="1401"/>
      <c r="DV17" s="1394"/>
      <c r="DW17" s="1395"/>
      <c r="DX17" s="1395"/>
      <c r="DY17" s="1395"/>
      <c r="DZ17" s="1395"/>
      <c r="EA17" s="1395"/>
      <c r="EB17" s="1395"/>
      <c r="EC17" s="1395"/>
      <c r="ED17" s="1395"/>
      <c r="EE17" s="1395"/>
      <c r="EF17" s="1395"/>
      <c r="EG17" s="1395"/>
      <c r="EH17" s="1395"/>
      <c r="EI17" s="1395"/>
      <c r="EJ17" s="1395"/>
      <c r="EK17" s="1395"/>
      <c r="EL17" s="1395"/>
      <c r="EM17" s="1395"/>
      <c r="EN17" s="1395"/>
      <c r="EO17" s="1395"/>
      <c r="EP17" s="1395"/>
      <c r="EQ17" s="1395"/>
      <c r="ER17" s="1395"/>
      <c r="ES17" s="1395"/>
      <c r="ET17" s="1395"/>
      <c r="EU17" s="1395"/>
      <c r="EV17" s="1396"/>
      <c r="EX17" s="1360"/>
      <c r="EY17" s="1361"/>
      <c r="EZ17" s="1361"/>
      <c r="FA17" s="1361"/>
      <c r="FB17" s="1362"/>
      <c r="FC17" s="1400"/>
      <c r="FD17" s="1401"/>
      <c r="FE17" s="1401"/>
      <c r="FF17" s="1401"/>
      <c r="FG17" s="1394"/>
      <c r="FH17" s="1395"/>
      <c r="FI17" s="1395"/>
      <c r="FJ17" s="1395"/>
      <c r="FK17" s="1395"/>
      <c r="FL17" s="1395"/>
      <c r="FM17" s="1395"/>
      <c r="FN17" s="1395"/>
      <c r="FO17" s="1395"/>
      <c r="FP17" s="1395"/>
      <c r="FQ17" s="1395"/>
      <c r="FR17" s="1395"/>
      <c r="FS17" s="1395"/>
      <c r="FT17" s="1395"/>
      <c r="FU17" s="1395"/>
      <c r="FV17" s="1395"/>
      <c r="FW17" s="1395"/>
      <c r="FX17" s="1395"/>
      <c r="FY17" s="1395"/>
      <c r="FZ17" s="1395"/>
      <c r="GA17" s="1395"/>
      <c r="GB17" s="1395"/>
      <c r="GC17" s="1395"/>
      <c r="GD17" s="1395"/>
      <c r="GE17" s="1395"/>
      <c r="GF17" s="1395"/>
      <c r="GG17" s="1396"/>
      <c r="GI17" s="1360"/>
      <c r="GJ17" s="1361"/>
      <c r="GK17" s="1361"/>
      <c r="GL17" s="1361"/>
      <c r="GM17" s="1362"/>
      <c r="GN17" s="1400"/>
      <c r="GO17" s="1401"/>
      <c r="GP17" s="1401"/>
      <c r="GQ17" s="1401"/>
      <c r="GR17" s="1394"/>
      <c r="GS17" s="1395"/>
      <c r="GT17" s="1395"/>
      <c r="GU17" s="1395"/>
      <c r="GV17" s="1395"/>
      <c r="GW17" s="1395"/>
      <c r="GX17" s="1395"/>
      <c r="GY17" s="1395"/>
      <c r="GZ17" s="1395"/>
      <c r="HA17" s="1395"/>
      <c r="HB17" s="1395"/>
      <c r="HC17" s="1395"/>
      <c r="HD17" s="1395"/>
      <c r="HE17" s="1395"/>
      <c r="HF17" s="1395"/>
      <c r="HG17" s="1395"/>
      <c r="HH17" s="1395"/>
      <c r="HI17" s="1395"/>
      <c r="HJ17" s="1395"/>
      <c r="HK17" s="1395"/>
      <c r="HL17" s="1395"/>
      <c r="HM17" s="1395"/>
      <c r="HN17" s="1395"/>
      <c r="HO17" s="1395"/>
      <c r="HP17" s="1395"/>
      <c r="HQ17" s="1395"/>
      <c r="HR17" s="1396"/>
    </row>
    <row r="18" spans="1:226" s="590" customFormat="1" ht="13.6" customHeight="1" x14ac:dyDescent="0.15">
      <c r="S18" s="609"/>
      <c r="T18" s="609"/>
      <c r="U18" s="609"/>
      <c r="W18" s="610" t="str">
        <f>"〒"&amp;'胡蝶蘭ﾌｧｰﾑ）3-5号'!I37</f>
        <v>〒441-3147</v>
      </c>
      <c r="X18" s="611"/>
      <c r="Y18" s="611"/>
      <c r="Z18" s="611"/>
      <c r="AA18" s="611"/>
      <c r="AB18" s="611"/>
      <c r="AC18" s="611"/>
      <c r="AD18" s="611"/>
      <c r="AO18" s="591"/>
      <c r="AQ18" s="1360"/>
      <c r="AR18" s="1361"/>
      <c r="AS18" s="1361"/>
      <c r="AT18" s="1361"/>
      <c r="AU18" s="1362"/>
      <c r="AV18" s="1400"/>
      <c r="AW18" s="1401"/>
      <c r="AX18" s="1401"/>
      <c r="AY18" s="1424"/>
      <c r="AZ18" s="1395"/>
      <c r="BA18" s="1395"/>
      <c r="BB18" s="1395"/>
      <c r="BC18" s="1395"/>
      <c r="BD18" s="1395"/>
      <c r="BE18" s="1395"/>
      <c r="BF18" s="1395"/>
      <c r="BG18" s="1395"/>
      <c r="BH18" s="1395"/>
      <c r="BI18" s="1395"/>
      <c r="BJ18" s="1395"/>
      <c r="BK18" s="1395"/>
      <c r="BL18" s="1395"/>
      <c r="BM18" s="1395"/>
      <c r="BN18" s="1395"/>
      <c r="BO18" s="1395"/>
      <c r="BP18" s="1395"/>
      <c r="BQ18" s="1395"/>
      <c r="BR18" s="1395"/>
      <c r="BS18" s="1395"/>
      <c r="BT18" s="1395"/>
      <c r="BU18" s="1395"/>
      <c r="BV18" s="1395"/>
      <c r="BW18" s="1395"/>
      <c r="BX18" s="1395"/>
      <c r="BY18" s="1395"/>
      <c r="BZ18" s="1396"/>
      <c r="CB18" s="1360"/>
      <c r="CC18" s="1361"/>
      <c r="CD18" s="1361"/>
      <c r="CE18" s="1361"/>
      <c r="CF18" s="1362"/>
      <c r="CG18" s="1400"/>
      <c r="CH18" s="1401"/>
      <c r="CI18" s="1401"/>
      <c r="CJ18" s="1401"/>
      <c r="CK18" s="1394"/>
      <c r="CL18" s="1395"/>
      <c r="CM18" s="1395"/>
      <c r="CN18" s="1395"/>
      <c r="CO18" s="1395"/>
      <c r="CP18" s="1395"/>
      <c r="CQ18" s="1395"/>
      <c r="CR18" s="1395"/>
      <c r="CS18" s="1395"/>
      <c r="CT18" s="1395"/>
      <c r="CU18" s="1395"/>
      <c r="CV18" s="1395"/>
      <c r="CW18" s="1395"/>
      <c r="CX18" s="1395"/>
      <c r="CY18" s="1395"/>
      <c r="CZ18" s="1395"/>
      <c r="DA18" s="1395"/>
      <c r="DB18" s="1395"/>
      <c r="DC18" s="1395"/>
      <c r="DD18" s="1395"/>
      <c r="DE18" s="1395"/>
      <c r="DF18" s="1395"/>
      <c r="DG18" s="1395"/>
      <c r="DH18" s="1395"/>
      <c r="DI18" s="1395"/>
      <c r="DJ18" s="1395"/>
      <c r="DK18" s="1396"/>
      <c r="DM18" s="1360"/>
      <c r="DN18" s="1361"/>
      <c r="DO18" s="1361"/>
      <c r="DP18" s="1361"/>
      <c r="DQ18" s="1362"/>
      <c r="DR18" s="1400"/>
      <c r="DS18" s="1401"/>
      <c r="DT18" s="1401"/>
      <c r="DU18" s="1401"/>
      <c r="DV18" s="1394"/>
      <c r="DW18" s="1395"/>
      <c r="DX18" s="1395"/>
      <c r="DY18" s="1395"/>
      <c r="DZ18" s="1395"/>
      <c r="EA18" s="1395"/>
      <c r="EB18" s="1395"/>
      <c r="EC18" s="1395"/>
      <c r="ED18" s="1395"/>
      <c r="EE18" s="1395"/>
      <c r="EF18" s="1395"/>
      <c r="EG18" s="1395"/>
      <c r="EH18" s="1395"/>
      <c r="EI18" s="1395"/>
      <c r="EJ18" s="1395"/>
      <c r="EK18" s="1395"/>
      <c r="EL18" s="1395"/>
      <c r="EM18" s="1395"/>
      <c r="EN18" s="1395"/>
      <c r="EO18" s="1395"/>
      <c r="EP18" s="1395"/>
      <c r="EQ18" s="1395"/>
      <c r="ER18" s="1395"/>
      <c r="ES18" s="1395"/>
      <c r="ET18" s="1395"/>
      <c r="EU18" s="1395"/>
      <c r="EV18" s="1396"/>
      <c r="EX18" s="1360"/>
      <c r="EY18" s="1361"/>
      <c r="EZ18" s="1361"/>
      <c r="FA18" s="1361"/>
      <c r="FB18" s="1362"/>
      <c r="FC18" s="1400"/>
      <c r="FD18" s="1401"/>
      <c r="FE18" s="1401"/>
      <c r="FF18" s="1401"/>
      <c r="FG18" s="1394"/>
      <c r="FH18" s="1395"/>
      <c r="FI18" s="1395"/>
      <c r="FJ18" s="1395"/>
      <c r="FK18" s="1395"/>
      <c r="FL18" s="1395"/>
      <c r="FM18" s="1395"/>
      <c r="FN18" s="1395"/>
      <c r="FO18" s="1395"/>
      <c r="FP18" s="1395"/>
      <c r="FQ18" s="1395"/>
      <c r="FR18" s="1395"/>
      <c r="FS18" s="1395"/>
      <c r="FT18" s="1395"/>
      <c r="FU18" s="1395"/>
      <c r="FV18" s="1395"/>
      <c r="FW18" s="1395"/>
      <c r="FX18" s="1395"/>
      <c r="FY18" s="1395"/>
      <c r="FZ18" s="1395"/>
      <c r="GA18" s="1395"/>
      <c r="GB18" s="1395"/>
      <c r="GC18" s="1395"/>
      <c r="GD18" s="1395"/>
      <c r="GE18" s="1395"/>
      <c r="GF18" s="1395"/>
      <c r="GG18" s="1396"/>
      <c r="GI18" s="1360"/>
      <c r="GJ18" s="1361"/>
      <c r="GK18" s="1361"/>
      <c r="GL18" s="1361"/>
      <c r="GM18" s="1362"/>
      <c r="GN18" s="1400"/>
      <c r="GO18" s="1401"/>
      <c r="GP18" s="1401"/>
      <c r="GQ18" s="1401"/>
      <c r="GR18" s="1394"/>
      <c r="GS18" s="1395"/>
      <c r="GT18" s="1395"/>
      <c r="GU18" s="1395"/>
      <c r="GV18" s="1395"/>
      <c r="GW18" s="1395"/>
      <c r="GX18" s="1395"/>
      <c r="GY18" s="1395"/>
      <c r="GZ18" s="1395"/>
      <c r="HA18" s="1395"/>
      <c r="HB18" s="1395"/>
      <c r="HC18" s="1395"/>
      <c r="HD18" s="1395"/>
      <c r="HE18" s="1395"/>
      <c r="HF18" s="1395"/>
      <c r="HG18" s="1395"/>
      <c r="HH18" s="1395"/>
      <c r="HI18" s="1395"/>
      <c r="HJ18" s="1395"/>
      <c r="HK18" s="1395"/>
      <c r="HL18" s="1395"/>
      <c r="HM18" s="1395"/>
      <c r="HN18" s="1395"/>
      <c r="HO18" s="1395"/>
      <c r="HP18" s="1395"/>
      <c r="HQ18" s="1395"/>
      <c r="HR18" s="1396"/>
    </row>
    <row r="19" spans="1:226" s="590" customFormat="1" x14ac:dyDescent="0.2">
      <c r="S19" s="1418" t="s">
        <v>319</v>
      </c>
      <c r="T19" s="1418"/>
      <c r="U19" s="1418"/>
      <c r="V19" s="608"/>
      <c r="W19" s="1419" t="str">
        <f>'胡蝶蘭ﾌｧｰﾑ）3-5号'!M37</f>
        <v>豊橋市大岩町下渡22-3</v>
      </c>
      <c r="X19" s="1419"/>
      <c r="Y19" s="1419"/>
      <c r="Z19" s="1419"/>
      <c r="AA19" s="1419"/>
      <c r="AB19" s="1419"/>
      <c r="AC19" s="1419"/>
      <c r="AD19" s="1419"/>
      <c r="AE19" s="1419"/>
      <c r="AF19" s="1419"/>
      <c r="AG19" s="1419"/>
      <c r="AH19" s="1419"/>
      <c r="AI19" s="1419"/>
      <c r="AJ19" s="1419"/>
      <c r="AK19" s="1419"/>
      <c r="AL19" s="1419"/>
      <c r="AM19" s="1419"/>
      <c r="AN19" s="1419"/>
      <c r="AO19" s="591"/>
      <c r="AQ19" s="1360"/>
      <c r="AR19" s="1361"/>
      <c r="AS19" s="1361"/>
      <c r="AT19" s="1361"/>
      <c r="AU19" s="1362"/>
      <c r="AV19" s="1379"/>
      <c r="AW19" s="1380"/>
      <c r="AX19" s="1380"/>
      <c r="AY19" s="1381"/>
      <c r="AZ19" s="1398"/>
      <c r="BA19" s="1398"/>
      <c r="BB19" s="1398"/>
      <c r="BC19" s="1398"/>
      <c r="BD19" s="1398"/>
      <c r="BE19" s="1398"/>
      <c r="BF19" s="1398"/>
      <c r="BG19" s="1398"/>
      <c r="BH19" s="1398"/>
      <c r="BI19" s="1398"/>
      <c r="BJ19" s="1398"/>
      <c r="BK19" s="1398"/>
      <c r="BL19" s="1398"/>
      <c r="BM19" s="1398"/>
      <c r="BN19" s="1398"/>
      <c r="BO19" s="1398"/>
      <c r="BP19" s="1398"/>
      <c r="BQ19" s="1398"/>
      <c r="BR19" s="1398"/>
      <c r="BS19" s="1398"/>
      <c r="BT19" s="1398"/>
      <c r="BU19" s="1398"/>
      <c r="BV19" s="1398"/>
      <c r="BW19" s="1398"/>
      <c r="BX19" s="1398"/>
      <c r="BY19" s="1398"/>
      <c r="BZ19" s="1399"/>
      <c r="CB19" s="1360"/>
      <c r="CC19" s="1361"/>
      <c r="CD19" s="1361"/>
      <c r="CE19" s="1361"/>
      <c r="CF19" s="1362"/>
      <c r="CG19" s="1379"/>
      <c r="CH19" s="1380"/>
      <c r="CI19" s="1380"/>
      <c r="CJ19" s="1380"/>
      <c r="CK19" s="1397"/>
      <c r="CL19" s="1398"/>
      <c r="CM19" s="1398"/>
      <c r="CN19" s="1398"/>
      <c r="CO19" s="1398"/>
      <c r="CP19" s="1398"/>
      <c r="CQ19" s="1398"/>
      <c r="CR19" s="1398"/>
      <c r="CS19" s="1398"/>
      <c r="CT19" s="1398"/>
      <c r="CU19" s="1398"/>
      <c r="CV19" s="1398"/>
      <c r="CW19" s="1398"/>
      <c r="CX19" s="1398"/>
      <c r="CY19" s="1398"/>
      <c r="CZ19" s="1398"/>
      <c r="DA19" s="1398"/>
      <c r="DB19" s="1398"/>
      <c r="DC19" s="1398"/>
      <c r="DD19" s="1398"/>
      <c r="DE19" s="1398"/>
      <c r="DF19" s="1398"/>
      <c r="DG19" s="1398"/>
      <c r="DH19" s="1398"/>
      <c r="DI19" s="1398"/>
      <c r="DJ19" s="1398"/>
      <c r="DK19" s="1399"/>
      <c r="DM19" s="1360"/>
      <c r="DN19" s="1361"/>
      <c r="DO19" s="1361"/>
      <c r="DP19" s="1361"/>
      <c r="DQ19" s="1362"/>
      <c r="DR19" s="1379"/>
      <c r="DS19" s="1380"/>
      <c r="DT19" s="1380"/>
      <c r="DU19" s="1380"/>
      <c r="DV19" s="1397"/>
      <c r="DW19" s="1398"/>
      <c r="DX19" s="1398"/>
      <c r="DY19" s="1398"/>
      <c r="DZ19" s="1398"/>
      <c r="EA19" s="1398"/>
      <c r="EB19" s="1398"/>
      <c r="EC19" s="1398"/>
      <c r="ED19" s="1398"/>
      <c r="EE19" s="1398"/>
      <c r="EF19" s="1398"/>
      <c r="EG19" s="1398"/>
      <c r="EH19" s="1398"/>
      <c r="EI19" s="1398"/>
      <c r="EJ19" s="1398"/>
      <c r="EK19" s="1398"/>
      <c r="EL19" s="1398"/>
      <c r="EM19" s="1398"/>
      <c r="EN19" s="1398"/>
      <c r="EO19" s="1398"/>
      <c r="EP19" s="1398"/>
      <c r="EQ19" s="1398"/>
      <c r="ER19" s="1398"/>
      <c r="ES19" s="1398"/>
      <c r="ET19" s="1398"/>
      <c r="EU19" s="1398"/>
      <c r="EV19" s="1399"/>
      <c r="EX19" s="1360"/>
      <c r="EY19" s="1361"/>
      <c r="EZ19" s="1361"/>
      <c r="FA19" s="1361"/>
      <c r="FB19" s="1362"/>
      <c r="FC19" s="1379"/>
      <c r="FD19" s="1380"/>
      <c r="FE19" s="1380"/>
      <c r="FF19" s="1380"/>
      <c r="FG19" s="1397"/>
      <c r="FH19" s="1398"/>
      <c r="FI19" s="1398"/>
      <c r="FJ19" s="1398"/>
      <c r="FK19" s="1398"/>
      <c r="FL19" s="1398"/>
      <c r="FM19" s="1398"/>
      <c r="FN19" s="1398"/>
      <c r="FO19" s="1398"/>
      <c r="FP19" s="1398"/>
      <c r="FQ19" s="1398"/>
      <c r="FR19" s="1398"/>
      <c r="FS19" s="1398"/>
      <c r="FT19" s="1398"/>
      <c r="FU19" s="1398"/>
      <c r="FV19" s="1398"/>
      <c r="FW19" s="1398"/>
      <c r="FX19" s="1398"/>
      <c r="FY19" s="1398"/>
      <c r="FZ19" s="1398"/>
      <c r="GA19" s="1398"/>
      <c r="GB19" s="1398"/>
      <c r="GC19" s="1398"/>
      <c r="GD19" s="1398"/>
      <c r="GE19" s="1398"/>
      <c r="GF19" s="1398"/>
      <c r="GG19" s="1399"/>
      <c r="GI19" s="1360"/>
      <c r="GJ19" s="1361"/>
      <c r="GK19" s="1361"/>
      <c r="GL19" s="1361"/>
      <c r="GM19" s="1362"/>
      <c r="GN19" s="1379"/>
      <c r="GO19" s="1380"/>
      <c r="GP19" s="1380"/>
      <c r="GQ19" s="1380"/>
      <c r="GR19" s="1397"/>
      <c r="GS19" s="1398"/>
      <c r="GT19" s="1398"/>
      <c r="GU19" s="1398"/>
      <c r="GV19" s="1398"/>
      <c r="GW19" s="1398"/>
      <c r="GX19" s="1398"/>
      <c r="GY19" s="1398"/>
      <c r="GZ19" s="1398"/>
      <c r="HA19" s="1398"/>
      <c r="HB19" s="1398"/>
      <c r="HC19" s="1398"/>
      <c r="HD19" s="1398"/>
      <c r="HE19" s="1398"/>
      <c r="HF19" s="1398"/>
      <c r="HG19" s="1398"/>
      <c r="HH19" s="1398"/>
      <c r="HI19" s="1398"/>
      <c r="HJ19" s="1398"/>
      <c r="HK19" s="1398"/>
      <c r="HL19" s="1398"/>
      <c r="HM19" s="1398"/>
      <c r="HN19" s="1398"/>
      <c r="HO19" s="1398"/>
      <c r="HP19" s="1398"/>
      <c r="HQ19" s="1398"/>
      <c r="HR19" s="1399"/>
    </row>
    <row r="20" spans="1:226" s="590" customFormat="1" ht="13.6" customHeight="1" x14ac:dyDescent="0.2">
      <c r="S20" s="612"/>
      <c r="T20" s="612"/>
      <c r="U20" s="612"/>
      <c r="V20" s="613"/>
      <c r="W20" s="614"/>
      <c r="X20" s="614"/>
      <c r="Y20" s="614"/>
      <c r="Z20" s="614"/>
      <c r="AA20" s="614"/>
      <c r="AB20" s="614"/>
      <c r="AC20" s="614"/>
      <c r="AD20" s="614"/>
      <c r="AE20" s="614"/>
      <c r="AF20" s="614"/>
      <c r="AG20" s="614"/>
      <c r="AH20" s="614"/>
      <c r="AI20" s="614"/>
      <c r="AJ20" s="614"/>
      <c r="AK20" s="614"/>
      <c r="AL20" s="614"/>
      <c r="AM20" s="614"/>
      <c r="AN20" s="614"/>
      <c r="AO20" s="591"/>
      <c r="AQ20" s="1360"/>
      <c r="AR20" s="1361"/>
      <c r="AS20" s="1361"/>
      <c r="AT20" s="1361"/>
      <c r="AU20" s="1362"/>
      <c r="AV20" s="1376" t="s">
        <v>320</v>
      </c>
      <c r="AW20" s="1377"/>
      <c r="AX20" s="1377"/>
      <c r="AY20" s="1378"/>
      <c r="AZ20" s="1407" t="str">
        <f>データ!W3</f>
        <v>コチョウラン</v>
      </c>
      <c r="BA20" s="1407"/>
      <c r="BB20" s="1407"/>
      <c r="BC20" s="1407"/>
      <c r="BD20" s="1407"/>
      <c r="BE20" s="1407"/>
      <c r="BF20" s="1407"/>
      <c r="BG20" s="1407"/>
      <c r="BH20" s="1407"/>
      <c r="BI20" s="1407"/>
      <c r="BJ20" s="1407"/>
      <c r="BK20" s="1407"/>
      <c r="BL20" s="1407"/>
      <c r="BM20" s="1407"/>
      <c r="BN20" s="1407"/>
      <c r="BO20" s="1407"/>
      <c r="BP20" s="1407"/>
      <c r="BQ20" s="1407"/>
      <c r="BR20" s="1407"/>
      <c r="BS20" s="1407"/>
      <c r="BT20" s="1407"/>
      <c r="BU20" s="1407"/>
      <c r="BV20" s="1407"/>
      <c r="BW20" s="1407"/>
      <c r="BX20" s="1407"/>
      <c r="BY20" s="1407"/>
      <c r="BZ20" s="1408"/>
      <c r="CB20" s="1360"/>
      <c r="CC20" s="1361"/>
      <c r="CD20" s="1361"/>
      <c r="CE20" s="1361"/>
      <c r="CF20" s="1362"/>
      <c r="CG20" s="1376" t="s">
        <v>320</v>
      </c>
      <c r="CH20" s="1377"/>
      <c r="CI20" s="1377"/>
      <c r="CJ20" s="1377"/>
      <c r="CK20" s="1406" t="str">
        <f>$AZ20</f>
        <v>コチョウラン</v>
      </c>
      <c r="CL20" s="1407"/>
      <c r="CM20" s="1407"/>
      <c r="CN20" s="1407"/>
      <c r="CO20" s="1407"/>
      <c r="CP20" s="1407"/>
      <c r="CQ20" s="1407"/>
      <c r="CR20" s="1407"/>
      <c r="CS20" s="1407"/>
      <c r="CT20" s="1407"/>
      <c r="CU20" s="1407"/>
      <c r="CV20" s="1407"/>
      <c r="CW20" s="1407"/>
      <c r="CX20" s="1407"/>
      <c r="CY20" s="1407"/>
      <c r="CZ20" s="1407"/>
      <c r="DA20" s="1407"/>
      <c r="DB20" s="1407"/>
      <c r="DC20" s="1407"/>
      <c r="DD20" s="1407"/>
      <c r="DE20" s="1407"/>
      <c r="DF20" s="1407"/>
      <c r="DG20" s="1407"/>
      <c r="DH20" s="1407"/>
      <c r="DI20" s="1407"/>
      <c r="DJ20" s="1407"/>
      <c r="DK20" s="1408"/>
      <c r="DM20" s="1360"/>
      <c r="DN20" s="1361"/>
      <c r="DO20" s="1361"/>
      <c r="DP20" s="1361"/>
      <c r="DQ20" s="1362"/>
      <c r="DR20" s="1376" t="s">
        <v>320</v>
      </c>
      <c r="DS20" s="1377"/>
      <c r="DT20" s="1377"/>
      <c r="DU20" s="1377"/>
      <c r="DV20" s="1406" t="str">
        <f>$AZ20</f>
        <v>コチョウラン</v>
      </c>
      <c r="DW20" s="1407"/>
      <c r="DX20" s="1407"/>
      <c r="DY20" s="1407"/>
      <c r="DZ20" s="1407"/>
      <c r="EA20" s="1407"/>
      <c r="EB20" s="1407"/>
      <c r="EC20" s="1407"/>
      <c r="ED20" s="1407"/>
      <c r="EE20" s="1407"/>
      <c r="EF20" s="1407"/>
      <c r="EG20" s="1407"/>
      <c r="EH20" s="1407"/>
      <c r="EI20" s="1407"/>
      <c r="EJ20" s="1407"/>
      <c r="EK20" s="1407"/>
      <c r="EL20" s="1407"/>
      <c r="EM20" s="1407"/>
      <c r="EN20" s="1407"/>
      <c r="EO20" s="1407"/>
      <c r="EP20" s="1407"/>
      <c r="EQ20" s="1407"/>
      <c r="ER20" s="1407"/>
      <c r="ES20" s="1407"/>
      <c r="ET20" s="1407"/>
      <c r="EU20" s="1407"/>
      <c r="EV20" s="1408"/>
      <c r="EX20" s="1360"/>
      <c r="EY20" s="1361"/>
      <c r="EZ20" s="1361"/>
      <c r="FA20" s="1361"/>
      <c r="FB20" s="1362"/>
      <c r="FC20" s="1376" t="s">
        <v>320</v>
      </c>
      <c r="FD20" s="1377"/>
      <c r="FE20" s="1377"/>
      <c r="FF20" s="1377"/>
      <c r="FG20" s="1406" t="str">
        <f>$AZ20</f>
        <v>コチョウラン</v>
      </c>
      <c r="FH20" s="1407"/>
      <c r="FI20" s="1407"/>
      <c r="FJ20" s="1407"/>
      <c r="FK20" s="1407"/>
      <c r="FL20" s="1407"/>
      <c r="FM20" s="1407"/>
      <c r="FN20" s="1407"/>
      <c r="FO20" s="1407"/>
      <c r="FP20" s="1407"/>
      <c r="FQ20" s="1407"/>
      <c r="FR20" s="1407"/>
      <c r="FS20" s="1407"/>
      <c r="FT20" s="1407"/>
      <c r="FU20" s="1407"/>
      <c r="FV20" s="1407"/>
      <c r="FW20" s="1407"/>
      <c r="FX20" s="1407"/>
      <c r="FY20" s="1407"/>
      <c r="FZ20" s="1407"/>
      <c r="GA20" s="1407"/>
      <c r="GB20" s="1407"/>
      <c r="GC20" s="1407"/>
      <c r="GD20" s="1407"/>
      <c r="GE20" s="1407"/>
      <c r="GF20" s="1407"/>
      <c r="GG20" s="1408"/>
      <c r="GI20" s="1360"/>
      <c r="GJ20" s="1361"/>
      <c r="GK20" s="1361"/>
      <c r="GL20" s="1361"/>
      <c r="GM20" s="1362"/>
      <c r="GN20" s="1376" t="s">
        <v>320</v>
      </c>
      <c r="GO20" s="1377"/>
      <c r="GP20" s="1377"/>
      <c r="GQ20" s="1377"/>
      <c r="GR20" s="1406" t="str">
        <f>$AZ20</f>
        <v>コチョウラン</v>
      </c>
      <c r="GS20" s="1407"/>
      <c r="GT20" s="1407"/>
      <c r="GU20" s="1407"/>
      <c r="GV20" s="1407"/>
      <c r="GW20" s="1407"/>
      <c r="GX20" s="1407"/>
      <c r="GY20" s="1407"/>
      <c r="GZ20" s="1407"/>
      <c r="HA20" s="1407"/>
      <c r="HB20" s="1407"/>
      <c r="HC20" s="1407"/>
      <c r="HD20" s="1407"/>
      <c r="HE20" s="1407"/>
      <c r="HF20" s="1407"/>
      <c r="HG20" s="1407"/>
      <c r="HH20" s="1407"/>
      <c r="HI20" s="1407"/>
      <c r="HJ20" s="1407"/>
      <c r="HK20" s="1407"/>
      <c r="HL20" s="1407"/>
      <c r="HM20" s="1407"/>
      <c r="HN20" s="1407"/>
      <c r="HO20" s="1407"/>
      <c r="HP20" s="1407"/>
      <c r="HQ20" s="1407"/>
      <c r="HR20" s="1408"/>
    </row>
    <row r="21" spans="1:226" s="590" customFormat="1" ht="13.6" customHeight="1" x14ac:dyDescent="0.2">
      <c r="S21" s="612"/>
      <c r="T21" s="612"/>
      <c r="U21" s="612"/>
      <c r="V21" s="615"/>
      <c r="W21" s="615"/>
      <c r="X21" s="615"/>
      <c r="Y21" s="615"/>
      <c r="Z21" s="615"/>
      <c r="AA21" s="1426" t="s">
        <v>321</v>
      </c>
      <c r="AB21" s="1426"/>
      <c r="AC21" s="1426"/>
      <c r="AD21" s="1426"/>
      <c r="AE21" s="1419" t="str">
        <f>'胡蝶蘭ﾌｧｰﾑ）3-5号'!AL37</f>
        <v>0532-43-0885／090-4238-4499</v>
      </c>
      <c r="AF21" s="1419"/>
      <c r="AG21" s="1419"/>
      <c r="AH21" s="1419"/>
      <c r="AI21" s="1419"/>
      <c r="AJ21" s="1419"/>
      <c r="AK21" s="1419"/>
      <c r="AL21" s="1419"/>
      <c r="AM21" s="1419"/>
      <c r="AN21" s="1419"/>
      <c r="AO21" s="591"/>
      <c r="AQ21" s="1360"/>
      <c r="AR21" s="1361"/>
      <c r="AS21" s="1361"/>
      <c r="AT21" s="1361"/>
      <c r="AU21" s="1362"/>
      <c r="AV21" s="1379"/>
      <c r="AW21" s="1380"/>
      <c r="AX21" s="1380"/>
      <c r="AY21" s="1381"/>
      <c r="AZ21" s="1410"/>
      <c r="BA21" s="1410"/>
      <c r="BB21" s="1410"/>
      <c r="BC21" s="1410"/>
      <c r="BD21" s="1410"/>
      <c r="BE21" s="1410"/>
      <c r="BF21" s="1410"/>
      <c r="BG21" s="1410"/>
      <c r="BH21" s="1410"/>
      <c r="BI21" s="1410"/>
      <c r="BJ21" s="1410"/>
      <c r="BK21" s="1410"/>
      <c r="BL21" s="1410"/>
      <c r="BM21" s="1410"/>
      <c r="BN21" s="1410"/>
      <c r="BO21" s="1410"/>
      <c r="BP21" s="1410"/>
      <c r="BQ21" s="1410"/>
      <c r="BR21" s="1410"/>
      <c r="BS21" s="1410"/>
      <c r="BT21" s="1410"/>
      <c r="BU21" s="1410"/>
      <c r="BV21" s="1410"/>
      <c r="BW21" s="1410"/>
      <c r="BX21" s="1410"/>
      <c r="BY21" s="1410"/>
      <c r="BZ21" s="1411"/>
      <c r="CB21" s="1360"/>
      <c r="CC21" s="1361"/>
      <c r="CD21" s="1361"/>
      <c r="CE21" s="1361"/>
      <c r="CF21" s="1362"/>
      <c r="CG21" s="1379"/>
      <c r="CH21" s="1380"/>
      <c r="CI21" s="1380"/>
      <c r="CJ21" s="1380"/>
      <c r="CK21" s="1409"/>
      <c r="CL21" s="1410"/>
      <c r="CM21" s="1410"/>
      <c r="CN21" s="1410"/>
      <c r="CO21" s="1410"/>
      <c r="CP21" s="1410"/>
      <c r="CQ21" s="1410"/>
      <c r="CR21" s="1410"/>
      <c r="CS21" s="1410"/>
      <c r="CT21" s="1410"/>
      <c r="CU21" s="1410"/>
      <c r="CV21" s="1410"/>
      <c r="CW21" s="1410"/>
      <c r="CX21" s="1410"/>
      <c r="CY21" s="1410"/>
      <c r="CZ21" s="1410"/>
      <c r="DA21" s="1410"/>
      <c r="DB21" s="1410"/>
      <c r="DC21" s="1410"/>
      <c r="DD21" s="1410"/>
      <c r="DE21" s="1410"/>
      <c r="DF21" s="1410"/>
      <c r="DG21" s="1410"/>
      <c r="DH21" s="1410"/>
      <c r="DI21" s="1410"/>
      <c r="DJ21" s="1410"/>
      <c r="DK21" s="1411"/>
      <c r="DM21" s="1360"/>
      <c r="DN21" s="1361"/>
      <c r="DO21" s="1361"/>
      <c r="DP21" s="1361"/>
      <c r="DQ21" s="1362"/>
      <c r="DR21" s="1379"/>
      <c r="DS21" s="1380"/>
      <c r="DT21" s="1380"/>
      <c r="DU21" s="1380"/>
      <c r="DV21" s="1409"/>
      <c r="DW21" s="1410"/>
      <c r="DX21" s="1410"/>
      <c r="DY21" s="1410"/>
      <c r="DZ21" s="1410"/>
      <c r="EA21" s="1410"/>
      <c r="EB21" s="1410"/>
      <c r="EC21" s="1410"/>
      <c r="ED21" s="1410"/>
      <c r="EE21" s="1410"/>
      <c r="EF21" s="1410"/>
      <c r="EG21" s="1410"/>
      <c r="EH21" s="1410"/>
      <c r="EI21" s="1410"/>
      <c r="EJ21" s="1410"/>
      <c r="EK21" s="1410"/>
      <c r="EL21" s="1410"/>
      <c r="EM21" s="1410"/>
      <c r="EN21" s="1410"/>
      <c r="EO21" s="1410"/>
      <c r="EP21" s="1410"/>
      <c r="EQ21" s="1410"/>
      <c r="ER21" s="1410"/>
      <c r="ES21" s="1410"/>
      <c r="ET21" s="1410"/>
      <c r="EU21" s="1410"/>
      <c r="EV21" s="1411"/>
      <c r="EX21" s="1360"/>
      <c r="EY21" s="1361"/>
      <c r="EZ21" s="1361"/>
      <c r="FA21" s="1361"/>
      <c r="FB21" s="1362"/>
      <c r="FC21" s="1379"/>
      <c r="FD21" s="1380"/>
      <c r="FE21" s="1380"/>
      <c r="FF21" s="1380"/>
      <c r="FG21" s="1409"/>
      <c r="FH21" s="1410"/>
      <c r="FI21" s="1410"/>
      <c r="FJ21" s="1410"/>
      <c r="FK21" s="1410"/>
      <c r="FL21" s="1410"/>
      <c r="FM21" s="1410"/>
      <c r="FN21" s="1410"/>
      <c r="FO21" s="1410"/>
      <c r="FP21" s="1410"/>
      <c r="FQ21" s="1410"/>
      <c r="FR21" s="1410"/>
      <c r="FS21" s="1410"/>
      <c r="FT21" s="1410"/>
      <c r="FU21" s="1410"/>
      <c r="FV21" s="1410"/>
      <c r="FW21" s="1410"/>
      <c r="FX21" s="1410"/>
      <c r="FY21" s="1410"/>
      <c r="FZ21" s="1410"/>
      <c r="GA21" s="1410"/>
      <c r="GB21" s="1410"/>
      <c r="GC21" s="1410"/>
      <c r="GD21" s="1410"/>
      <c r="GE21" s="1410"/>
      <c r="GF21" s="1410"/>
      <c r="GG21" s="1411"/>
      <c r="GI21" s="1360"/>
      <c r="GJ21" s="1361"/>
      <c r="GK21" s="1361"/>
      <c r="GL21" s="1361"/>
      <c r="GM21" s="1362"/>
      <c r="GN21" s="1379"/>
      <c r="GO21" s="1380"/>
      <c r="GP21" s="1380"/>
      <c r="GQ21" s="1380"/>
      <c r="GR21" s="1409"/>
      <c r="GS21" s="1410"/>
      <c r="GT21" s="1410"/>
      <c r="GU21" s="1410"/>
      <c r="GV21" s="1410"/>
      <c r="GW21" s="1410"/>
      <c r="GX21" s="1410"/>
      <c r="GY21" s="1410"/>
      <c r="GZ21" s="1410"/>
      <c r="HA21" s="1410"/>
      <c r="HB21" s="1410"/>
      <c r="HC21" s="1410"/>
      <c r="HD21" s="1410"/>
      <c r="HE21" s="1410"/>
      <c r="HF21" s="1410"/>
      <c r="HG21" s="1410"/>
      <c r="HH21" s="1410"/>
      <c r="HI21" s="1410"/>
      <c r="HJ21" s="1410"/>
      <c r="HK21" s="1410"/>
      <c r="HL21" s="1410"/>
      <c r="HM21" s="1410"/>
      <c r="HN21" s="1410"/>
      <c r="HO21" s="1410"/>
      <c r="HP21" s="1410"/>
      <c r="HQ21" s="1410"/>
      <c r="HR21" s="1411"/>
    </row>
    <row r="22" spans="1:226" s="590" customFormat="1" ht="13.6" customHeight="1" x14ac:dyDescent="0.2">
      <c r="A22" s="591"/>
      <c r="B22" s="603"/>
      <c r="C22" s="603"/>
      <c r="D22" s="616"/>
      <c r="E22" s="616"/>
      <c r="F22" s="616"/>
      <c r="G22" s="616"/>
      <c r="H22" s="616"/>
      <c r="I22" s="616"/>
      <c r="J22" s="616"/>
      <c r="K22" s="616"/>
      <c r="L22" s="616"/>
      <c r="M22" s="616"/>
      <c r="N22" s="616"/>
      <c r="O22" s="616"/>
      <c r="P22" s="616"/>
      <c r="Q22" s="591"/>
      <c r="R22" s="591" t="s">
        <v>322</v>
      </c>
      <c r="S22" s="591"/>
      <c r="T22" s="591"/>
      <c r="U22" s="591"/>
      <c r="V22" s="591"/>
      <c r="W22" s="591"/>
      <c r="X22" s="591"/>
      <c r="Y22" s="591"/>
      <c r="Z22" s="591"/>
      <c r="AA22" s="591"/>
      <c r="AB22" s="591"/>
      <c r="AC22" s="591"/>
      <c r="AD22" s="591"/>
      <c r="AE22" s="591"/>
      <c r="AF22" s="591"/>
      <c r="AG22" s="591"/>
      <c r="AH22" s="591"/>
      <c r="AI22" s="597"/>
      <c r="AJ22" s="597"/>
      <c r="AK22" s="597"/>
      <c r="AL22" s="597"/>
      <c r="AM22" s="597"/>
      <c r="AN22" s="591"/>
      <c r="AO22" s="591"/>
      <c r="AQ22" s="1360"/>
      <c r="AR22" s="1361"/>
      <c r="AS22" s="1361"/>
      <c r="AT22" s="1361"/>
      <c r="AU22" s="1362"/>
      <c r="AV22" s="1376" t="s">
        <v>323</v>
      </c>
      <c r="AW22" s="1377"/>
      <c r="AX22" s="1377"/>
      <c r="AY22" s="1378"/>
      <c r="AZ22" s="1427">
        <f>'胡蝶蘭ﾌｧｰﾑ）目標'!E36*10000</f>
        <v>4273.2</v>
      </c>
      <c r="BA22" s="1427"/>
      <c r="BB22" s="1427"/>
      <c r="BC22" s="1427"/>
      <c r="BD22" s="1427"/>
      <c r="BE22" s="1427"/>
      <c r="BF22" s="1427"/>
      <c r="BG22" s="1427"/>
      <c r="BH22" s="1427"/>
      <c r="BI22" s="1427"/>
      <c r="BJ22" s="1427"/>
      <c r="BK22" s="1427"/>
      <c r="BL22" s="1427"/>
      <c r="BM22" s="1427"/>
      <c r="BN22" s="1427"/>
      <c r="BO22" s="1427"/>
      <c r="BP22" s="1427"/>
      <c r="BQ22" s="1427"/>
      <c r="BR22" s="1427"/>
      <c r="BS22" s="1427"/>
      <c r="BT22" s="1427"/>
      <c r="BU22" s="1427"/>
      <c r="BV22" s="1427"/>
      <c r="BW22" s="1427"/>
      <c r="BX22" s="1427"/>
      <c r="BY22" s="1427"/>
      <c r="BZ22" s="1428"/>
      <c r="CB22" s="1360"/>
      <c r="CC22" s="1361"/>
      <c r="CD22" s="1361"/>
      <c r="CE22" s="1361"/>
      <c r="CF22" s="1362"/>
      <c r="CG22" s="1376" t="s">
        <v>323</v>
      </c>
      <c r="CH22" s="1377"/>
      <c r="CI22" s="1377"/>
      <c r="CJ22" s="1377"/>
      <c r="CK22" s="1431">
        <f>$AZ22</f>
        <v>4273.2</v>
      </c>
      <c r="CL22" s="1427"/>
      <c r="CM22" s="1427"/>
      <c r="CN22" s="1427"/>
      <c r="CO22" s="1427"/>
      <c r="CP22" s="1427"/>
      <c r="CQ22" s="1427"/>
      <c r="CR22" s="1427"/>
      <c r="CS22" s="1427"/>
      <c r="CT22" s="1427"/>
      <c r="CU22" s="1427"/>
      <c r="CV22" s="1427"/>
      <c r="CW22" s="1427"/>
      <c r="CX22" s="1427"/>
      <c r="CY22" s="1427"/>
      <c r="CZ22" s="1427"/>
      <c r="DA22" s="1427"/>
      <c r="DB22" s="1427"/>
      <c r="DC22" s="1427"/>
      <c r="DD22" s="1427"/>
      <c r="DE22" s="1427"/>
      <c r="DF22" s="1427"/>
      <c r="DG22" s="1427"/>
      <c r="DH22" s="1427"/>
      <c r="DI22" s="1427"/>
      <c r="DJ22" s="1427"/>
      <c r="DK22" s="1428"/>
      <c r="DM22" s="1360"/>
      <c r="DN22" s="1361"/>
      <c r="DO22" s="1361"/>
      <c r="DP22" s="1361"/>
      <c r="DQ22" s="1362"/>
      <c r="DR22" s="1376" t="s">
        <v>323</v>
      </c>
      <c r="DS22" s="1377"/>
      <c r="DT22" s="1377"/>
      <c r="DU22" s="1377"/>
      <c r="DV22" s="1431">
        <f>$AZ22</f>
        <v>4273.2</v>
      </c>
      <c r="DW22" s="1427"/>
      <c r="DX22" s="1427"/>
      <c r="DY22" s="1427"/>
      <c r="DZ22" s="1427"/>
      <c r="EA22" s="1427"/>
      <c r="EB22" s="1427"/>
      <c r="EC22" s="1427"/>
      <c r="ED22" s="1427"/>
      <c r="EE22" s="1427"/>
      <c r="EF22" s="1427"/>
      <c r="EG22" s="1427"/>
      <c r="EH22" s="1427"/>
      <c r="EI22" s="1427"/>
      <c r="EJ22" s="1427"/>
      <c r="EK22" s="1427"/>
      <c r="EL22" s="1427"/>
      <c r="EM22" s="1427"/>
      <c r="EN22" s="1427"/>
      <c r="EO22" s="1427"/>
      <c r="EP22" s="1427"/>
      <c r="EQ22" s="1427"/>
      <c r="ER22" s="1427"/>
      <c r="ES22" s="1427"/>
      <c r="ET22" s="1427"/>
      <c r="EU22" s="1427"/>
      <c r="EV22" s="1428"/>
      <c r="EX22" s="1360"/>
      <c r="EY22" s="1361"/>
      <c r="EZ22" s="1361"/>
      <c r="FA22" s="1361"/>
      <c r="FB22" s="1362"/>
      <c r="FC22" s="1376" t="s">
        <v>323</v>
      </c>
      <c r="FD22" s="1377"/>
      <c r="FE22" s="1377"/>
      <c r="FF22" s="1377"/>
      <c r="FG22" s="1431">
        <f>$AZ22</f>
        <v>4273.2</v>
      </c>
      <c r="FH22" s="1427"/>
      <c r="FI22" s="1427"/>
      <c r="FJ22" s="1427"/>
      <c r="FK22" s="1427"/>
      <c r="FL22" s="1427"/>
      <c r="FM22" s="1427"/>
      <c r="FN22" s="1427"/>
      <c r="FO22" s="1427"/>
      <c r="FP22" s="1427"/>
      <c r="FQ22" s="1427"/>
      <c r="FR22" s="1427"/>
      <c r="FS22" s="1427"/>
      <c r="FT22" s="1427"/>
      <c r="FU22" s="1427"/>
      <c r="FV22" s="1427"/>
      <c r="FW22" s="1427"/>
      <c r="FX22" s="1427"/>
      <c r="FY22" s="1427"/>
      <c r="FZ22" s="1427"/>
      <c r="GA22" s="1427"/>
      <c r="GB22" s="1427"/>
      <c r="GC22" s="1427"/>
      <c r="GD22" s="1427"/>
      <c r="GE22" s="1427"/>
      <c r="GF22" s="1427"/>
      <c r="GG22" s="1428"/>
      <c r="GI22" s="1360"/>
      <c r="GJ22" s="1361"/>
      <c r="GK22" s="1361"/>
      <c r="GL22" s="1361"/>
      <c r="GM22" s="1362"/>
      <c r="GN22" s="1376" t="s">
        <v>323</v>
      </c>
      <c r="GO22" s="1377"/>
      <c r="GP22" s="1377"/>
      <c r="GQ22" s="1377"/>
      <c r="GR22" s="1431">
        <f>$AZ22</f>
        <v>4273.2</v>
      </c>
      <c r="GS22" s="1427"/>
      <c r="GT22" s="1427"/>
      <c r="GU22" s="1427"/>
      <c r="GV22" s="1427"/>
      <c r="GW22" s="1427"/>
      <c r="GX22" s="1427"/>
      <c r="GY22" s="1427"/>
      <c r="GZ22" s="1427"/>
      <c r="HA22" s="1427"/>
      <c r="HB22" s="1427"/>
      <c r="HC22" s="1427"/>
      <c r="HD22" s="1427"/>
      <c r="HE22" s="1427"/>
      <c r="HF22" s="1427"/>
      <c r="HG22" s="1427"/>
      <c r="HH22" s="1427"/>
      <c r="HI22" s="1427"/>
      <c r="HJ22" s="1427"/>
      <c r="HK22" s="1427"/>
      <c r="HL22" s="1427"/>
      <c r="HM22" s="1427"/>
      <c r="HN22" s="1427"/>
      <c r="HO22" s="1427"/>
      <c r="HP22" s="1427"/>
      <c r="HQ22" s="1427"/>
      <c r="HR22" s="1428"/>
    </row>
    <row r="23" spans="1:226" s="590" customFormat="1" x14ac:dyDescent="0.2">
      <c r="D23" s="616"/>
      <c r="E23" s="616"/>
      <c r="F23" s="616"/>
      <c r="G23" s="616"/>
      <c r="H23" s="616"/>
      <c r="I23" s="616"/>
      <c r="J23" s="616"/>
      <c r="K23" s="616"/>
      <c r="L23" s="616"/>
      <c r="M23" s="616"/>
      <c r="N23" s="616"/>
      <c r="O23" s="616"/>
      <c r="P23" s="616"/>
      <c r="S23" s="1421" t="s">
        <v>314</v>
      </c>
      <c r="T23" s="1421"/>
      <c r="U23" s="1421"/>
      <c r="V23" s="617"/>
      <c r="W23" s="1434" t="s">
        <v>395</v>
      </c>
      <c r="X23" s="1434"/>
      <c r="Y23" s="1434"/>
      <c r="Z23" s="1434"/>
      <c r="AA23" s="1434"/>
      <c r="AB23" s="1434"/>
      <c r="AC23" s="1434"/>
      <c r="AD23" s="1434"/>
      <c r="AE23" s="1434"/>
      <c r="AF23" s="1434"/>
      <c r="AG23" s="1434"/>
      <c r="AH23" s="1434"/>
      <c r="AI23" s="1434"/>
      <c r="AJ23" s="1434"/>
      <c r="AK23" s="1434"/>
      <c r="AL23" s="1434"/>
      <c r="AM23" s="1434"/>
      <c r="AN23" s="1434"/>
      <c r="AO23" s="591"/>
      <c r="AQ23" s="1360"/>
      <c r="AR23" s="1361"/>
      <c r="AS23" s="1361"/>
      <c r="AT23" s="1361"/>
      <c r="AU23" s="1362"/>
      <c r="AV23" s="1379"/>
      <c r="AW23" s="1380"/>
      <c r="AX23" s="1380"/>
      <c r="AY23" s="1381"/>
      <c r="AZ23" s="1429"/>
      <c r="BA23" s="1429"/>
      <c r="BB23" s="1429"/>
      <c r="BC23" s="1429"/>
      <c r="BD23" s="1429"/>
      <c r="BE23" s="1429"/>
      <c r="BF23" s="1429"/>
      <c r="BG23" s="1429"/>
      <c r="BH23" s="1429"/>
      <c r="BI23" s="1429"/>
      <c r="BJ23" s="1429"/>
      <c r="BK23" s="1429"/>
      <c r="BL23" s="1429"/>
      <c r="BM23" s="1429"/>
      <c r="BN23" s="1429"/>
      <c r="BO23" s="1429"/>
      <c r="BP23" s="1429"/>
      <c r="BQ23" s="1429"/>
      <c r="BR23" s="1429"/>
      <c r="BS23" s="1429"/>
      <c r="BT23" s="1429"/>
      <c r="BU23" s="1429"/>
      <c r="BV23" s="1429"/>
      <c r="BW23" s="1429"/>
      <c r="BX23" s="1429"/>
      <c r="BY23" s="1429"/>
      <c r="BZ23" s="1430"/>
      <c r="CB23" s="1360"/>
      <c r="CC23" s="1361"/>
      <c r="CD23" s="1361"/>
      <c r="CE23" s="1361"/>
      <c r="CF23" s="1362"/>
      <c r="CG23" s="1379"/>
      <c r="CH23" s="1380"/>
      <c r="CI23" s="1380"/>
      <c r="CJ23" s="1380"/>
      <c r="CK23" s="1432"/>
      <c r="CL23" s="1429"/>
      <c r="CM23" s="1429"/>
      <c r="CN23" s="1429"/>
      <c r="CO23" s="1429"/>
      <c r="CP23" s="1429"/>
      <c r="CQ23" s="1429"/>
      <c r="CR23" s="1429"/>
      <c r="CS23" s="1429"/>
      <c r="CT23" s="1429"/>
      <c r="CU23" s="1429"/>
      <c r="CV23" s="1429"/>
      <c r="CW23" s="1429"/>
      <c r="CX23" s="1429"/>
      <c r="CY23" s="1429"/>
      <c r="CZ23" s="1429"/>
      <c r="DA23" s="1429"/>
      <c r="DB23" s="1429"/>
      <c r="DC23" s="1429"/>
      <c r="DD23" s="1429"/>
      <c r="DE23" s="1429"/>
      <c r="DF23" s="1429"/>
      <c r="DG23" s="1429"/>
      <c r="DH23" s="1429"/>
      <c r="DI23" s="1429"/>
      <c r="DJ23" s="1429"/>
      <c r="DK23" s="1430"/>
      <c r="DM23" s="1360"/>
      <c r="DN23" s="1361"/>
      <c r="DO23" s="1361"/>
      <c r="DP23" s="1361"/>
      <c r="DQ23" s="1362"/>
      <c r="DR23" s="1379"/>
      <c r="DS23" s="1380"/>
      <c r="DT23" s="1380"/>
      <c r="DU23" s="1380"/>
      <c r="DV23" s="1432"/>
      <c r="DW23" s="1429"/>
      <c r="DX23" s="1429"/>
      <c r="DY23" s="1429"/>
      <c r="DZ23" s="1429"/>
      <c r="EA23" s="1429"/>
      <c r="EB23" s="1429"/>
      <c r="EC23" s="1429"/>
      <c r="ED23" s="1429"/>
      <c r="EE23" s="1429"/>
      <c r="EF23" s="1429"/>
      <c r="EG23" s="1429"/>
      <c r="EH23" s="1429"/>
      <c r="EI23" s="1429"/>
      <c r="EJ23" s="1429"/>
      <c r="EK23" s="1429"/>
      <c r="EL23" s="1429"/>
      <c r="EM23" s="1429"/>
      <c r="EN23" s="1429"/>
      <c r="EO23" s="1429"/>
      <c r="EP23" s="1429"/>
      <c r="EQ23" s="1429"/>
      <c r="ER23" s="1429"/>
      <c r="ES23" s="1429"/>
      <c r="ET23" s="1429"/>
      <c r="EU23" s="1429"/>
      <c r="EV23" s="1430"/>
      <c r="EX23" s="1360"/>
      <c r="EY23" s="1361"/>
      <c r="EZ23" s="1361"/>
      <c r="FA23" s="1361"/>
      <c r="FB23" s="1362"/>
      <c r="FC23" s="1379"/>
      <c r="FD23" s="1380"/>
      <c r="FE23" s="1380"/>
      <c r="FF23" s="1380"/>
      <c r="FG23" s="1432"/>
      <c r="FH23" s="1429"/>
      <c r="FI23" s="1429"/>
      <c r="FJ23" s="1429"/>
      <c r="FK23" s="1429"/>
      <c r="FL23" s="1429"/>
      <c r="FM23" s="1429"/>
      <c r="FN23" s="1429"/>
      <c r="FO23" s="1429"/>
      <c r="FP23" s="1429"/>
      <c r="FQ23" s="1429"/>
      <c r="FR23" s="1429"/>
      <c r="FS23" s="1429"/>
      <c r="FT23" s="1429"/>
      <c r="FU23" s="1429"/>
      <c r="FV23" s="1429"/>
      <c r="FW23" s="1429"/>
      <c r="FX23" s="1429"/>
      <c r="FY23" s="1429"/>
      <c r="FZ23" s="1429"/>
      <c r="GA23" s="1429"/>
      <c r="GB23" s="1429"/>
      <c r="GC23" s="1429"/>
      <c r="GD23" s="1429"/>
      <c r="GE23" s="1429"/>
      <c r="GF23" s="1429"/>
      <c r="GG23" s="1430"/>
      <c r="GI23" s="1360"/>
      <c r="GJ23" s="1361"/>
      <c r="GK23" s="1361"/>
      <c r="GL23" s="1361"/>
      <c r="GM23" s="1362"/>
      <c r="GN23" s="1379"/>
      <c r="GO23" s="1380"/>
      <c r="GP23" s="1380"/>
      <c r="GQ23" s="1380"/>
      <c r="GR23" s="1432"/>
      <c r="GS23" s="1429"/>
      <c r="GT23" s="1429"/>
      <c r="GU23" s="1429"/>
      <c r="GV23" s="1429"/>
      <c r="GW23" s="1429"/>
      <c r="GX23" s="1429"/>
      <c r="GY23" s="1429"/>
      <c r="GZ23" s="1429"/>
      <c r="HA23" s="1429"/>
      <c r="HB23" s="1429"/>
      <c r="HC23" s="1429"/>
      <c r="HD23" s="1429"/>
      <c r="HE23" s="1429"/>
      <c r="HF23" s="1429"/>
      <c r="HG23" s="1429"/>
      <c r="HH23" s="1429"/>
      <c r="HI23" s="1429"/>
      <c r="HJ23" s="1429"/>
      <c r="HK23" s="1429"/>
      <c r="HL23" s="1429"/>
      <c r="HM23" s="1429"/>
      <c r="HN23" s="1429"/>
      <c r="HO23" s="1429"/>
      <c r="HP23" s="1429"/>
      <c r="HQ23" s="1429"/>
      <c r="HR23" s="1430"/>
    </row>
    <row r="24" spans="1:226" s="590" customFormat="1" ht="13.6" customHeight="1" x14ac:dyDescent="0.2">
      <c r="D24" s="616"/>
      <c r="E24" s="616"/>
      <c r="F24" s="616"/>
      <c r="G24" s="616"/>
      <c r="H24" s="616"/>
      <c r="I24" s="616"/>
      <c r="J24" s="616"/>
      <c r="K24" s="616"/>
      <c r="L24" s="616"/>
      <c r="M24" s="616"/>
      <c r="N24" s="616"/>
      <c r="O24" s="616"/>
      <c r="P24" s="616"/>
      <c r="S24" s="1435" t="s">
        <v>324</v>
      </c>
      <c r="T24" s="1435"/>
      <c r="U24" s="1435"/>
      <c r="V24" s="618"/>
      <c r="W24" s="1436" t="s">
        <v>325</v>
      </c>
      <c r="X24" s="1436"/>
      <c r="Y24" s="1436"/>
      <c r="Z24" s="1436"/>
      <c r="AA24" s="1436"/>
      <c r="AB24" s="1436"/>
      <c r="AC24" s="1436"/>
      <c r="AD24" s="1436"/>
      <c r="AE24" s="1436"/>
      <c r="AF24" s="1436"/>
      <c r="AG24" s="1436"/>
      <c r="AH24" s="1436"/>
      <c r="AI24" s="1436"/>
      <c r="AJ24" s="1436"/>
      <c r="AK24" s="1436"/>
      <c r="AL24" s="1436"/>
      <c r="AM24" s="1436"/>
      <c r="AN24" s="1436"/>
      <c r="AO24" s="591"/>
      <c r="AQ24" s="1360"/>
      <c r="AR24" s="1361"/>
      <c r="AS24" s="1361"/>
      <c r="AT24" s="1361"/>
      <c r="AU24" s="1362"/>
      <c r="AV24" s="1412" t="s">
        <v>326</v>
      </c>
      <c r="AW24" s="1413"/>
      <c r="AX24" s="1413"/>
      <c r="AY24" s="1413"/>
      <c r="AZ24" s="1413"/>
      <c r="BA24" s="1413"/>
      <c r="BB24" s="1413"/>
      <c r="BC24" s="1413"/>
      <c r="BD24" s="1413"/>
      <c r="BE24" s="1413"/>
      <c r="BF24" s="1413"/>
      <c r="BG24" s="1437"/>
      <c r="BH24" s="1402" t="s">
        <v>327</v>
      </c>
      <c r="BI24" s="1402"/>
      <c r="BJ24" s="1402"/>
      <c r="BK24" s="1402"/>
      <c r="BL24" s="1402"/>
      <c r="BM24" s="1402"/>
      <c r="BN24" s="1402"/>
      <c r="BO24" s="1402"/>
      <c r="BP24" s="1402"/>
      <c r="BQ24" s="1402"/>
      <c r="BR24" s="1402"/>
      <c r="BS24" s="1402"/>
      <c r="BT24" s="1402"/>
      <c r="BU24" s="1402"/>
      <c r="BV24" s="1402"/>
      <c r="BW24" s="1402"/>
      <c r="BX24" s="1402"/>
      <c r="BY24" s="1402"/>
      <c r="BZ24" s="1403"/>
      <c r="CB24" s="1360"/>
      <c r="CC24" s="1361"/>
      <c r="CD24" s="1361"/>
      <c r="CE24" s="1361"/>
      <c r="CF24" s="1362"/>
      <c r="CG24" s="1412" t="s">
        <v>326</v>
      </c>
      <c r="CH24" s="1413"/>
      <c r="CI24" s="1413"/>
      <c r="CJ24" s="1413"/>
      <c r="CK24" s="1413"/>
      <c r="CL24" s="1413"/>
      <c r="CM24" s="1413"/>
      <c r="CN24" s="1413"/>
      <c r="CO24" s="1413"/>
      <c r="CP24" s="1413"/>
      <c r="CQ24" s="1413"/>
      <c r="CR24" s="1437"/>
      <c r="CS24" s="1402" t="s">
        <v>327</v>
      </c>
      <c r="CT24" s="1402"/>
      <c r="CU24" s="1402"/>
      <c r="CV24" s="1402"/>
      <c r="CW24" s="1402"/>
      <c r="CX24" s="1402"/>
      <c r="CY24" s="1402"/>
      <c r="CZ24" s="1402"/>
      <c r="DA24" s="1402"/>
      <c r="DB24" s="1402"/>
      <c r="DC24" s="1402"/>
      <c r="DD24" s="1402"/>
      <c r="DE24" s="1402"/>
      <c r="DF24" s="1402"/>
      <c r="DG24" s="1402"/>
      <c r="DH24" s="1402"/>
      <c r="DI24" s="1402"/>
      <c r="DJ24" s="1402"/>
      <c r="DK24" s="1403"/>
      <c r="DM24" s="1360"/>
      <c r="DN24" s="1361"/>
      <c r="DO24" s="1361"/>
      <c r="DP24" s="1361"/>
      <c r="DQ24" s="1362"/>
      <c r="DR24" s="1412" t="s">
        <v>326</v>
      </c>
      <c r="DS24" s="1413"/>
      <c r="DT24" s="1413"/>
      <c r="DU24" s="1413"/>
      <c r="DV24" s="1413"/>
      <c r="DW24" s="1413"/>
      <c r="DX24" s="1413"/>
      <c r="DY24" s="1413"/>
      <c r="DZ24" s="1413"/>
      <c r="EA24" s="1413"/>
      <c r="EB24" s="1413"/>
      <c r="EC24" s="1413"/>
      <c r="ED24" s="1416" t="s">
        <v>327</v>
      </c>
      <c r="EE24" s="1402"/>
      <c r="EF24" s="1402"/>
      <c r="EG24" s="1402"/>
      <c r="EH24" s="1402"/>
      <c r="EI24" s="1402"/>
      <c r="EJ24" s="1402"/>
      <c r="EK24" s="1402"/>
      <c r="EL24" s="1402"/>
      <c r="EM24" s="1402"/>
      <c r="EN24" s="1402"/>
      <c r="EO24" s="1402"/>
      <c r="EP24" s="1402"/>
      <c r="EQ24" s="1402"/>
      <c r="ER24" s="1402"/>
      <c r="ES24" s="1402"/>
      <c r="ET24" s="1402"/>
      <c r="EU24" s="1402"/>
      <c r="EV24" s="1403"/>
      <c r="EX24" s="1360"/>
      <c r="EY24" s="1361"/>
      <c r="EZ24" s="1361"/>
      <c r="FA24" s="1361"/>
      <c r="FB24" s="1362"/>
      <c r="FC24" s="1412" t="s">
        <v>326</v>
      </c>
      <c r="FD24" s="1413"/>
      <c r="FE24" s="1413"/>
      <c r="FF24" s="1413"/>
      <c r="FG24" s="1413"/>
      <c r="FH24" s="1413"/>
      <c r="FI24" s="1413"/>
      <c r="FJ24" s="1413"/>
      <c r="FK24" s="1413"/>
      <c r="FL24" s="1413"/>
      <c r="FM24" s="1413"/>
      <c r="FN24" s="1413"/>
      <c r="FO24" s="1416" t="s">
        <v>327</v>
      </c>
      <c r="FP24" s="1402"/>
      <c r="FQ24" s="1402"/>
      <c r="FR24" s="1402"/>
      <c r="FS24" s="1402"/>
      <c r="FT24" s="1402"/>
      <c r="FU24" s="1402"/>
      <c r="FV24" s="1402"/>
      <c r="FW24" s="1402"/>
      <c r="FX24" s="1402"/>
      <c r="FY24" s="1402"/>
      <c r="FZ24" s="1402"/>
      <c r="GA24" s="1402"/>
      <c r="GB24" s="1402"/>
      <c r="GC24" s="1402"/>
      <c r="GD24" s="1402"/>
      <c r="GE24" s="1402"/>
      <c r="GF24" s="1402"/>
      <c r="GG24" s="1403"/>
      <c r="GI24" s="1360"/>
      <c r="GJ24" s="1361"/>
      <c r="GK24" s="1361"/>
      <c r="GL24" s="1361"/>
      <c r="GM24" s="1362"/>
      <c r="GN24" s="1412" t="s">
        <v>326</v>
      </c>
      <c r="GO24" s="1413"/>
      <c r="GP24" s="1413"/>
      <c r="GQ24" s="1413"/>
      <c r="GR24" s="1413"/>
      <c r="GS24" s="1413"/>
      <c r="GT24" s="1413"/>
      <c r="GU24" s="1413"/>
      <c r="GV24" s="1413"/>
      <c r="GW24" s="1413"/>
      <c r="GX24" s="1413"/>
      <c r="GY24" s="1413"/>
      <c r="GZ24" s="1416" t="s">
        <v>327</v>
      </c>
      <c r="HA24" s="1402"/>
      <c r="HB24" s="1402"/>
      <c r="HC24" s="1402"/>
      <c r="HD24" s="1402"/>
      <c r="HE24" s="1402"/>
      <c r="HF24" s="1402"/>
      <c r="HG24" s="1402"/>
      <c r="HH24" s="1402"/>
      <c r="HI24" s="1402"/>
      <c r="HJ24" s="1402"/>
      <c r="HK24" s="1402"/>
      <c r="HL24" s="1402"/>
      <c r="HM24" s="1402"/>
      <c r="HN24" s="1402"/>
      <c r="HO24" s="1402"/>
      <c r="HP24" s="1402"/>
      <c r="HQ24" s="1402"/>
      <c r="HR24" s="1403"/>
    </row>
    <row r="25" spans="1:226" s="590" customFormat="1" ht="13.6" customHeight="1" x14ac:dyDescent="0.2">
      <c r="D25" s="616"/>
      <c r="E25" s="616"/>
      <c r="F25" s="616"/>
      <c r="G25" s="616"/>
      <c r="H25" s="616"/>
      <c r="I25" s="616"/>
      <c r="J25" s="616"/>
      <c r="K25" s="616"/>
      <c r="L25" s="616"/>
      <c r="M25" s="616"/>
      <c r="N25" s="616"/>
      <c r="O25" s="616"/>
      <c r="P25" s="616"/>
      <c r="S25" s="1433" t="s">
        <v>328</v>
      </c>
      <c r="T25" s="1433"/>
      <c r="U25" s="1433"/>
      <c r="V25" s="619"/>
      <c r="W25" s="1419" t="str">
        <f>データ!BR3</f>
        <v>名古屋支店長　原　貴之</v>
      </c>
      <c r="X25" s="1419"/>
      <c r="Y25" s="1419"/>
      <c r="Z25" s="1419"/>
      <c r="AA25" s="1419"/>
      <c r="AB25" s="1419"/>
      <c r="AC25" s="1419"/>
      <c r="AD25" s="1419"/>
      <c r="AE25" s="1419"/>
      <c r="AF25" s="1419"/>
      <c r="AG25" s="1419"/>
      <c r="AH25" s="1419"/>
      <c r="AI25" s="1419"/>
      <c r="AJ25" s="1419"/>
      <c r="AK25" s="1419"/>
      <c r="AL25" s="1419"/>
      <c r="AM25" s="1419"/>
      <c r="AN25" s="1419"/>
      <c r="AO25" s="591"/>
      <c r="AQ25" s="1363"/>
      <c r="AR25" s="1364"/>
      <c r="AS25" s="1364"/>
      <c r="AT25" s="1364"/>
      <c r="AU25" s="1365"/>
      <c r="AV25" s="1414"/>
      <c r="AW25" s="1415"/>
      <c r="AX25" s="1415"/>
      <c r="AY25" s="1415"/>
      <c r="AZ25" s="1415"/>
      <c r="BA25" s="1415"/>
      <c r="BB25" s="1415"/>
      <c r="BC25" s="1415"/>
      <c r="BD25" s="1415"/>
      <c r="BE25" s="1415"/>
      <c r="BF25" s="1415"/>
      <c r="BG25" s="1438"/>
      <c r="BH25" s="1404"/>
      <c r="BI25" s="1404"/>
      <c r="BJ25" s="1404"/>
      <c r="BK25" s="1404"/>
      <c r="BL25" s="1404"/>
      <c r="BM25" s="1404"/>
      <c r="BN25" s="1404"/>
      <c r="BO25" s="1404"/>
      <c r="BP25" s="1404"/>
      <c r="BQ25" s="1404"/>
      <c r="BR25" s="1404"/>
      <c r="BS25" s="1404"/>
      <c r="BT25" s="1404"/>
      <c r="BU25" s="1404"/>
      <c r="BV25" s="1404"/>
      <c r="BW25" s="1404"/>
      <c r="BX25" s="1404"/>
      <c r="BY25" s="1404"/>
      <c r="BZ25" s="1405"/>
      <c r="CB25" s="1363"/>
      <c r="CC25" s="1364"/>
      <c r="CD25" s="1364"/>
      <c r="CE25" s="1364"/>
      <c r="CF25" s="1365"/>
      <c r="CG25" s="1414"/>
      <c r="CH25" s="1415"/>
      <c r="CI25" s="1415"/>
      <c r="CJ25" s="1415"/>
      <c r="CK25" s="1415"/>
      <c r="CL25" s="1415"/>
      <c r="CM25" s="1415"/>
      <c r="CN25" s="1415"/>
      <c r="CO25" s="1415"/>
      <c r="CP25" s="1415"/>
      <c r="CQ25" s="1415"/>
      <c r="CR25" s="1438"/>
      <c r="CS25" s="1404"/>
      <c r="CT25" s="1404"/>
      <c r="CU25" s="1404"/>
      <c r="CV25" s="1404"/>
      <c r="CW25" s="1404"/>
      <c r="CX25" s="1404"/>
      <c r="CY25" s="1404"/>
      <c r="CZ25" s="1404"/>
      <c r="DA25" s="1404"/>
      <c r="DB25" s="1404"/>
      <c r="DC25" s="1404"/>
      <c r="DD25" s="1404"/>
      <c r="DE25" s="1404"/>
      <c r="DF25" s="1404"/>
      <c r="DG25" s="1404"/>
      <c r="DH25" s="1404"/>
      <c r="DI25" s="1404"/>
      <c r="DJ25" s="1404"/>
      <c r="DK25" s="1405"/>
      <c r="DM25" s="1363"/>
      <c r="DN25" s="1364"/>
      <c r="DO25" s="1364"/>
      <c r="DP25" s="1364"/>
      <c r="DQ25" s="1365"/>
      <c r="DR25" s="1414"/>
      <c r="DS25" s="1415"/>
      <c r="DT25" s="1415"/>
      <c r="DU25" s="1415"/>
      <c r="DV25" s="1415"/>
      <c r="DW25" s="1415"/>
      <c r="DX25" s="1415"/>
      <c r="DY25" s="1415"/>
      <c r="DZ25" s="1415"/>
      <c r="EA25" s="1415"/>
      <c r="EB25" s="1415"/>
      <c r="EC25" s="1415"/>
      <c r="ED25" s="1417"/>
      <c r="EE25" s="1404"/>
      <c r="EF25" s="1404"/>
      <c r="EG25" s="1404"/>
      <c r="EH25" s="1404"/>
      <c r="EI25" s="1404"/>
      <c r="EJ25" s="1404"/>
      <c r="EK25" s="1404"/>
      <c r="EL25" s="1404"/>
      <c r="EM25" s="1404"/>
      <c r="EN25" s="1404"/>
      <c r="EO25" s="1404"/>
      <c r="EP25" s="1404"/>
      <c r="EQ25" s="1404"/>
      <c r="ER25" s="1404"/>
      <c r="ES25" s="1404"/>
      <c r="ET25" s="1404"/>
      <c r="EU25" s="1404"/>
      <c r="EV25" s="1405"/>
      <c r="EX25" s="1363"/>
      <c r="EY25" s="1364"/>
      <c r="EZ25" s="1364"/>
      <c r="FA25" s="1364"/>
      <c r="FB25" s="1365"/>
      <c r="FC25" s="1414"/>
      <c r="FD25" s="1415"/>
      <c r="FE25" s="1415"/>
      <c r="FF25" s="1415"/>
      <c r="FG25" s="1415"/>
      <c r="FH25" s="1415"/>
      <c r="FI25" s="1415"/>
      <c r="FJ25" s="1415"/>
      <c r="FK25" s="1415"/>
      <c r="FL25" s="1415"/>
      <c r="FM25" s="1415"/>
      <c r="FN25" s="1415"/>
      <c r="FO25" s="1417"/>
      <c r="FP25" s="1404"/>
      <c r="FQ25" s="1404"/>
      <c r="FR25" s="1404"/>
      <c r="FS25" s="1404"/>
      <c r="FT25" s="1404"/>
      <c r="FU25" s="1404"/>
      <c r="FV25" s="1404"/>
      <c r="FW25" s="1404"/>
      <c r="FX25" s="1404"/>
      <c r="FY25" s="1404"/>
      <c r="FZ25" s="1404"/>
      <c r="GA25" s="1404"/>
      <c r="GB25" s="1404"/>
      <c r="GC25" s="1404"/>
      <c r="GD25" s="1404"/>
      <c r="GE25" s="1404"/>
      <c r="GF25" s="1404"/>
      <c r="GG25" s="1405"/>
      <c r="GI25" s="1363"/>
      <c r="GJ25" s="1364"/>
      <c r="GK25" s="1364"/>
      <c r="GL25" s="1364"/>
      <c r="GM25" s="1365"/>
      <c r="GN25" s="1414"/>
      <c r="GO25" s="1415"/>
      <c r="GP25" s="1415"/>
      <c r="GQ25" s="1415"/>
      <c r="GR25" s="1415"/>
      <c r="GS25" s="1415"/>
      <c r="GT25" s="1415"/>
      <c r="GU25" s="1415"/>
      <c r="GV25" s="1415"/>
      <c r="GW25" s="1415"/>
      <c r="GX25" s="1415"/>
      <c r="GY25" s="1415"/>
      <c r="GZ25" s="1417"/>
      <c r="HA25" s="1404"/>
      <c r="HB25" s="1404"/>
      <c r="HC25" s="1404"/>
      <c r="HD25" s="1404"/>
      <c r="HE25" s="1404"/>
      <c r="HF25" s="1404"/>
      <c r="HG25" s="1404"/>
      <c r="HH25" s="1404"/>
      <c r="HI25" s="1404"/>
      <c r="HJ25" s="1404"/>
      <c r="HK25" s="1404"/>
      <c r="HL25" s="1404"/>
      <c r="HM25" s="1404"/>
      <c r="HN25" s="1404"/>
      <c r="HO25" s="1404"/>
      <c r="HP25" s="1404"/>
      <c r="HQ25" s="1404"/>
      <c r="HR25" s="1405"/>
    </row>
    <row r="26" spans="1:226" s="590" customFormat="1" ht="13.6" customHeight="1" x14ac:dyDescent="0.15">
      <c r="S26" s="620"/>
      <c r="T26" s="620"/>
      <c r="U26" s="620"/>
      <c r="V26" s="620"/>
      <c r="W26" s="621" t="s">
        <v>329</v>
      </c>
      <c r="X26" s="622"/>
      <c r="Y26" s="622"/>
      <c r="Z26" s="622"/>
      <c r="AA26" s="622"/>
      <c r="AB26" s="623"/>
      <c r="AC26" s="622"/>
      <c r="AD26" s="622"/>
      <c r="AE26" s="622"/>
      <c r="AF26" s="622"/>
      <c r="AG26" s="622"/>
      <c r="AH26" s="622"/>
      <c r="AI26" s="622"/>
      <c r="AJ26" s="622"/>
      <c r="AK26" s="622"/>
      <c r="AL26" s="622"/>
      <c r="AM26" s="622"/>
      <c r="AN26" s="624"/>
      <c r="AO26" s="591"/>
      <c r="AQ26" s="1357" t="s">
        <v>330</v>
      </c>
      <c r="AR26" s="1358"/>
      <c r="AS26" s="1358"/>
      <c r="AT26" s="1358"/>
      <c r="AU26" s="1359"/>
      <c r="AV26" s="1376" t="s">
        <v>331</v>
      </c>
      <c r="AW26" s="1377"/>
      <c r="AX26" s="1377"/>
      <c r="AY26" s="1377"/>
      <c r="AZ26" s="1377"/>
      <c r="BA26" s="1377"/>
      <c r="BB26" s="1377"/>
      <c r="BC26" s="1377"/>
      <c r="BD26" s="1377"/>
      <c r="BE26" s="1377"/>
      <c r="BF26" s="1377"/>
      <c r="BG26" s="1378"/>
      <c r="BH26" s="1376"/>
      <c r="BI26" s="1377"/>
      <c r="BJ26" s="1377"/>
      <c r="BK26" s="1377"/>
      <c r="BL26" s="1377"/>
      <c r="BM26" s="1377"/>
      <c r="BN26" s="1377"/>
      <c r="BO26" s="1377"/>
      <c r="BP26" s="1377"/>
      <c r="BQ26" s="1377" t="s">
        <v>333</v>
      </c>
      <c r="BR26" s="1377"/>
      <c r="BS26" s="1377"/>
      <c r="BT26" s="1377"/>
      <c r="BU26" s="1377"/>
      <c r="BV26" s="1377"/>
      <c r="BW26" s="1377"/>
      <c r="BX26" s="1377"/>
      <c r="BY26" s="1377"/>
      <c r="BZ26" s="1378"/>
      <c r="CB26" s="1357" t="s">
        <v>330</v>
      </c>
      <c r="CC26" s="1358"/>
      <c r="CD26" s="1358"/>
      <c r="CE26" s="1358"/>
      <c r="CF26" s="1359"/>
      <c r="CG26" s="1376" t="s">
        <v>331</v>
      </c>
      <c r="CH26" s="1377"/>
      <c r="CI26" s="1377"/>
      <c r="CJ26" s="1377"/>
      <c r="CK26" s="1377"/>
      <c r="CL26" s="1377"/>
      <c r="CM26" s="1377"/>
      <c r="CN26" s="1377"/>
      <c r="CO26" s="1377"/>
      <c r="CP26" s="1377"/>
      <c r="CQ26" s="1377"/>
      <c r="CR26" s="1377"/>
      <c r="CS26" s="1376"/>
      <c r="CT26" s="1377"/>
      <c r="CU26" s="1377"/>
      <c r="CV26" s="1377"/>
      <c r="CW26" s="1377"/>
      <c r="CX26" s="1377"/>
      <c r="CY26" s="1377"/>
      <c r="CZ26" s="1377"/>
      <c r="DA26" s="1377"/>
      <c r="DB26" s="1377" t="s">
        <v>332</v>
      </c>
      <c r="DC26" s="1377"/>
      <c r="DD26" s="1377"/>
      <c r="DE26" s="1377"/>
      <c r="DF26" s="1377"/>
      <c r="DG26" s="1377"/>
      <c r="DH26" s="1377"/>
      <c r="DI26" s="1377"/>
      <c r="DJ26" s="1377"/>
      <c r="DK26" s="1378"/>
      <c r="DM26" s="1357" t="s">
        <v>330</v>
      </c>
      <c r="DN26" s="1358"/>
      <c r="DO26" s="1358"/>
      <c r="DP26" s="1358"/>
      <c r="DQ26" s="1359"/>
      <c r="DR26" s="1376" t="s">
        <v>331</v>
      </c>
      <c r="DS26" s="1377"/>
      <c r="DT26" s="1377"/>
      <c r="DU26" s="1377"/>
      <c r="DV26" s="1377"/>
      <c r="DW26" s="1377"/>
      <c r="DX26" s="1377"/>
      <c r="DY26" s="1377"/>
      <c r="DZ26" s="1377"/>
      <c r="EA26" s="1377"/>
      <c r="EB26" s="1377"/>
      <c r="EC26" s="1377"/>
      <c r="ED26" s="1376"/>
      <c r="EE26" s="1377"/>
      <c r="EF26" s="1377"/>
      <c r="EG26" s="1377"/>
      <c r="EH26" s="1377"/>
      <c r="EI26" s="1377"/>
      <c r="EJ26" s="1377"/>
      <c r="EK26" s="1377"/>
      <c r="EL26" s="1377"/>
      <c r="EM26" s="1377" t="s">
        <v>333</v>
      </c>
      <c r="EN26" s="1377"/>
      <c r="EO26" s="1377"/>
      <c r="EP26" s="1377"/>
      <c r="EQ26" s="1377"/>
      <c r="ER26" s="1377"/>
      <c r="ES26" s="1377"/>
      <c r="ET26" s="1377"/>
      <c r="EU26" s="1377"/>
      <c r="EV26" s="1378"/>
      <c r="EX26" s="1357" t="s">
        <v>330</v>
      </c>
      <c r="EY26" s="1358"/>
      <c r="EZ26" s="1358"/>
      <c r="FA26" s="1358"/>
      <c r="FB26" s="1359"/>
      <c r="FC26" s="1376" t="s">
        <v>331</v>
      </c>
      <c r="FD26" s="1377"/>
      <c r="FE26" s="1377"/>
      <c r="FF26" s="1377"/>
      <c r="FG26" s="1377"/>
      <c r="FH26" s="1377"/>
      <c r="FI26" s="1377"/>
      <c r="FJ26" s="1377"/>
      <c r="FK26" s="1377"/>
      <c r="FL26" s="1377"/>
      <c r="FM26" s="1377"/>
      <c r="FN26" s="1377"/>
      <c r="FO26" s="1376"/>
      <c r="FP26" s="1377"/>
      <c r="FQ26" s="1377"/>
      <c r="FR26" s="1377"/>
      <c r="FS26" s="1377"/>
      <c r="FT26" s="1377"/>
      <c r="FU26" s="1377"/>
      <c r="FV26" s="1377"/>
      <c r="FW26" s="1377"/>
      <c r="FX26" s="1377" t="s">
        <v>333</v>
      </c>
      <c r="FY26" s="1377"/>
      <c r="FZ26" s="1377"/>
      <c r="GA26" s="1377"/>
      <c r="GB26" s="1377"/>
      <c r="GC26" s="1377"/>
      <c r="GD26" s="1377"/>
      <c r="GE26" s="1377"/>
      <c r="GF26" s="1377"/>
      <c r="GG26" s="1378"/>
      <c r="GI26" s="1357" t="s">
        <v>330</v>
      </c>
      <c r="GJ26" s="1358"/>
      <c r="GK26" s="1358"/>
      <c r="GL26" s="1358"/>
      <c r="GM26" s="1359"/>
      <c r="GN26" s="1376" t="s">
        <v>331</v>
      </c>
      <c r="GO26" s="1377"/>
      <c r="GP26" s="1377"/>
      <c r="GQ26" s="1377"/>
      <c r="GR26" s="1377"/>
      <c r="GS26" s="1377"/>
      <c r="GT26" s="1377"/>
      <c r="GU26" s="1377"/>
      <c r="GV26" s="1377"/>
      <c r="GW26" s="1377"/>
      <c r="GX26" s="1377"/>
      <c r="GY26" s="1377"/>
      <c r="GZ26" s="1376"/>
      <c r="HA26" s="1377"/>
      <c r="HB26" s="1377"/>
      <c r="HC26" s="1377"/>
      <c r="HD26" s="1377"/>
      <c r="HE26" s="1377"/>
      <c r="HF26" s="1377"/>
      <c r="HG26" s="1377"/>
      <c r="HH26" s="1377"/>
      <c r="HI26" s="1377" t="s">
        <v>332</v>
      </c>
      <c r="HJ26" s="1377"/>
      <c r="HK26" s="1377"/>
      <c r="HL26" s="1377"/>
      <c r="HM26" s="1377"/>
      <c r="HN26" s="1377"/>
      <c r="HO26" s="1377"/>
      <c r="HP26" s="1377"/>
      <c r="HQ26" s="1377"/>
      <c r="HR26" s="1378"/>
    </row>
    <row r="27" spans="1:226" s="590" customFormat="1" ht="13.6" customHeight="1" x14ac:dyDescent="0.2">
      <c r="S27" s="1447" t="s">
        <v>319</v>
      </c>
      <c r="T27" s="1447"/>
      <c r="U27" s="1447"/>
      <c r="V27" s="613"/>
      <c r="W27" s="1448" t="s">
        <v>334</v>
      </c>
      <c r="X27" s="1448"/>
      <c r="Y27" s="1448"/>
      <c r="Z27" s="1448"/>
      <c r="AA27" s="1448"/>
      <c r="AB27" s="1448"/>
      <c r="AC27" s="1448"/>
      <c r="AD27" s="1448"/>
      <c r="AE27" s="1448"/>
      <c r="AF27" s="1448"/>
      <c r="AG27" s="1448"/>
      <c r="AH27" s="1448"/>
      <c r="AI27" s="1448"/>
      <c r="AJ27" s="1448"/>
      <c r="AK27" s="1448"/>
      <c r="AL27" s="1448"/>
      <c r="AM27" s="1448"/>
      <c r="AN27" s="1448"/>
      <c r="AO27" s="591"/>
      <c r="AQ27" s="1360"/>
      <c r="AR27" s="1361"/>
      <c r="AS27" s="1361"/>
      <c r="AT27" s="1361"/>
      <c r="AU27" s="1362"/>
      <c r="AV27" s="1379"/>
      <c r="AW27" s="1380"/>
      <c r="AX27" s="1380"/>
      <c r="AY27" s="1380"/>
      <c r="AZ27" s="1380"/>
      <c r="BA27" s="1380"/>
      <c r="BB27" s="1380"/>
      <c r="BC27" s="1380"/>
      <c r="BD27" s="1380"/>
      <c r="BE27" s="1380"/>
      <c r="BF27" s="1380"/>
      <c r="BG27" s="1381"/>
      <c r="BH27" s="1379"/>
      <c r="BI27" s="1380"/>
      <c r="BJ27" s="1380"/>
      <c r="BK27" s="1380"/>
      <c r="BL27" s="1380"/>
      <c r="BM27" s="1380"/>
      <c r="BN27" s="1380"/>
      <c r="BO27" s="1380"/>
      <c r="BP27" s="1380"/>
      <c r="BQ27" s="1380"/>
      <c r="BR27" s="1380"/>
      <c r="BS27" s="1380"/>
      <c r="BT27" s="1380"/>
      <c r="BU27" s="1380"/>
      <c r="BV27" s="1380"/>
      <c r="BW27" s="1380"/>
      <c r="BX27" s="1380"/>
      <c r="BY27" s="1380"/>
      <c r="BZ27" s="1381"/>
      <c r="CB27" s="1360"/>
      <c r="CC27" s="1361"/>
      <c r="CD27" s="1361"/>
      <c r="CE27" s="1361"/>
      <c r="CF27" s="1362"/>
      <c r="CG27" s="1379"/>
      <c r="CH27" s="1380"/>
      <c r="CI27" s="1380"/>
      <c r="CJ27" s="1380"/>
      <c r="CK27" s="1380"/>
      <c r="CL27" s="1380"/>
      <c r="CM27" s="1380"/>
      <c r="CN27" s="1380"/>
      <c r="CO27" s="1380"/>
      <c r="CP27" s="1380"/>
      <c r="CQ27" s="1380"/>
      <c r="CR27" s="1380"/>
      <c r="CS27" s="1379"/>
      <c r="CT27" s="1380"/>
      <c r="CU27" s="1380"/>
      <c r="CV27" s="1380"/>
      <c r="CW27" s="1380"/>
      <c r="CX27" s="1380"/>
      <c r="CY27" s="1380"/>
      <c r="CZ27" s="1380"/>
      <c r="DA27" s="1380"/>
      <c r="DB27" s="1380"/>
      <c r="DC27" s="1380"/>
      <c r="DD27" s="1380"/>
      <c r="DE27" s="1380"/>
      <c r="DF27" s="1380"/>
      <c r="DG27" s="1380"/>
      <c r="DH27" s="1380"/>
      <c r="DI27" s="1380"/>
      <c r="DJ27" s="1380"/>
      <c r="DK27" s="1381"/>
      <c r="DM27" s="1360"/>
      <c r="DN27" s="1361"/>
      <c r="DO27" s="1361"/>
      <c r="DP27" s="1361"/>
      <c r="DQ27" s="1362"/>
      <c r="DR27" s="1379"/>
      <c r="DS27" s="1380"/>
      <c r="DT27" s="1380"/>
      <c r="DU27" s="1380"/>
      <c r="DV27" s="1380"/>
      <c r="DW27" s="1380"/>
      <c r="DX27" s="1380"/>
      <c r="DY27" s="1380"/>
      <c r="DZ27" s="1380"/>
      <c r="EA27" s="1380"/>
      <c r="EB27" s="1380"/>
      <c r="EC27" s="1380"/>
      <c r="ED27" s="1379"/>
      <c r="EE27" s="1380"/>
      <c r="EF27" s="1380"/>
      <c r="EG27" s="1380"/>
      <c r="EH27" s="1380"/>
      <c r="EI27" s="1380"/>
      <c r="EJ27" s="1380"/>
      <c r="EK27" s="1380"/>
      <c r="EL27" s="1380"/>
      <c r="EM27" s="1380"/>
      <c r="EN27" s="1380"/>
      <c r="EO27" s="1380"/>
      <c r="EP27" s="1380"/>
      <c r="EQ27" s="1380"/>
      <c r="ER27" s="1380"/>
      <c r="ES27" s="1380"/>
      <c r="ET27" s="1380"/>
      <c r="EU27" s="1380"/>
      <c r="EV27" s="1381"/>
      <c r="EX27" s="1360"/>
      <c r="EY27" s="1361"/>
      <c r="EZ27" s="1361"/>
      <c r="FA27" s="1361"/>
      <c r="FB27" s="1362"/>
      <c r="FC27" s="1379"/>
      <c r="FD27" s="1380"/>
      <c r="FE27" s="1380"/>
      <c r="FF27" s="1380"/>
      <c r="FG27" s="1380"/>
      <c r="FH27" s="1380"/>
      <c r="FI27" s="1380"/>
      <c r="FJ27" s="1380"/>
      <c r="FK27" s="1380"/>
      <c r="FL27" s="1380"/>
      <c r="FM27" s="1380"/>
      <c r="FN27" s="1380"/>
      <c r="FO27" s="1379"/>
      <c r="FP27" s="1380"/>
      <c r="FQ27" s="1380"/>
      <c r="FR27" s="1380"/>
      <c r="FS27" s="1380"/>
      <c r="FT27" s="1380"/>
      <c r="FU27" s="1380"/>
      <c r="FV27" s="1380"/>
      <c r="FW27" s="1380"/>
      <c r="FX27" s="1380"/>
      <c r="FY27" s="1380"/>
      <c r="FZ27" s="1380"/>
      <c r="GA27" s="1380"/>
      <c r="GB27" s="1380"/>
      <c r="GC27" s="1380"/>
      <c r="GD27" s="1380"/>
      <c r="GE27" s="1380"/>
      <c r="GF27" s="1380"/>
      <c r="GG27" s="1381"/>
      <c r="GI27" s="1360"/>
      <c r="GJ27" s="1361"/>
      <c r="GK27" s="1361"/>
      <c r="GL27" s="1361"/>
      <c r="GM27" s="1362"/>
      <c r="GN27" s="1379"/>
      <c r="GO27" s="1380"/>
      <c r="GP27" s="1380"/>
      <c r="GQ27" s="1380"/>
      <c r="GR27" s="1380"/>
      <c r="GS27" s="1380"/>
      <c r="GT27" s="1380"/>
      <c r="GU27" s="1380"/>
      <c r="GV27" s="1380"/>
      <c r="GW27" s="1380"/>
      <c r="GX27" s="1380"/>
      <c r="GY27" s="1380"/>
      <c r="GZ27" s="1379"/>
      <c r="HA27" s="1380"/>
      <c r="HB27" s="1380"/>
      <c r="HC27" s="1380"/>
      <c r="HD27" s="1380"/>
      <c r="HE27" s="1380"/>
      <c r="HF27" s="1380"/>
      <c r="HG27" s="1380"/>
      <c r="HH27" s="1380"/>
      <c r="HI27" s="1380"/>
      <c r="HJ27" s="1380"/>
      <c r="HK27" s="1380"/>
      <c r="HL27" s="1380"/>
      <c r="HM27" s="1380"/>
      <c r="HN27" s="1380"/>
      <c r="HO27" s="1380"/>
      <c r="HP27" s="1380"/>
      <c r="HQ27" s="1380"/>
      <c r="HR27" s="1381"/>
    </row>
    <row r="28" spans="1:226" s="590" customFormat="1" x14ac:dyDescent="0.2">
      <c r="S28" s="1418"/>
      <c r="T28" s="1418"/>
      <c r="U28" s="1418"/>
      <c r="V28" s="625"/>
      <c r="W28" s="1449"/>
      <c r="X28" s="1449"/>
      <c r="Y28" s="1449"/>
      <c r="Z28" s="1449"/>
      <c r="AA28" s="1449"/>
      <c r="AB28" s="1449"/>
      <c r="AC28" s="1449"/>
      <c r="AD28" s="1449"/>
      <c r="AE28" s="1449"/>
      <c r="AF28" s="1449"/>
      <c r="AG28" s="1449"/>
      <c r="AH28" s="1449"/>
      <c r="AI28" s="1449"/>
      <c r="AJ28" s="1449"/>
      <c r="AK28" s="1449"/>
      <c r="AL28" s="1449"/>
      <c r="AM28" s="1449"/>
      <c r="AN28" s="1449"/>
      <c r="AO28" s="591"/>
      <c r="AQ28" s="1360"/>
      <c r="AR28" s="1361"/>
      <c r="AS28" s="1361"/>
      <c r="AT28" s="1361"/>
      <c r="AU28" s="1362"/>
      <c r="AV28" s="1439" t="s">
        <v>335</v>
      </c>
      <c r="AW28" s="1440"/>
      <c r="AX28" s="1440"/>
      <c r="AY28" s="1440"/>
      <c r="AZ28" s="1440"/>
      <c r="BA28" s="1440"/>
      <c r="BB28" s="1440"/>
      <c r="BC28" s="1440"/>
      <c r="BD28" s="1440"/>
      <c r="BE28" s="1440"/>
      <c r="BF28" s="1440"/>
      <c r="BG28" s="1450"/>
      <c r="BH28" s="1444">
        <v>7</v>
      </c>
      <c r="BI28" s="1444"/>
      <c r="BJ28" s="1444"/>
      <c r="BK28" s="1444"/>
      <c r="BL28" s="1444"/>
      <c r="BM28" s="1444"/>
      <c r="BN28" s="1444"/>
      <c r="BO28" s="1444"/>
      <c r="BP28" s="1444"/>
      <c r="BQ28" s="1444"/>
      <c r="BR28" s="1444"/>
      <c r="BS28" s="1444"/>
      <c r="BT28" s="1444"/>
      <c r="BU28" s="1444"/>
      <c r="BV28" s="1444"/>
      <c r="BW28" s="1444"/>
      <c r="BX28" s="1377" t="s">
        <v>336</v>
      </c>
      <c r="BY28" s="1377"/>
      <c r="BZ28" s="1378"/>
      <c r="CB28" s="1360"/>
      <c r="CC28" s="1361"/>
      <c r="CD28" s="1361"/>
      <c r="CE28" s="1361"/>
      <c r="CF28" s="1362"/>
      <c r="CG28" s="1439" t="s">
        <v>335</v>
      </c>
      <c r="CH28" s="1440"/>
      <c r="CI28" s="1440"/>
      <c r="CJ28" s="1440"/>
      <c r="CK28" s="1440"/>
      <c r="CL28" s="1440"/>
      <c r="CM28" s="1440"/>
      <c r="CN28" s="1440"/>
      <c r="CO28" s="1440"/>
      <c r="CP28" s="1440"/>
      <c r="CQ28" s="1440"/>
      <c r="CR28" s="1440"/>
      <c r="CS28" s="1443">
        <v>7</v>
      </c>
      <c r="CT28" s="1444"/>
      <c r="CU28" s="1444"/>
      <c r="CV28" s="1444"/>
      <c r="CW28" s="1444"/>
      <c r="CX28" s="1444"/>
      <c r="CY28" s="1444"/>
      <c r="CZ28" s="1444"/>
      <c r="DA28" s="1444"/>
      <c r="DB28" s="1444"/>
      <c r="DC28" s="1444"/>
      <c r="DD28" s="1444"/>
      <c r="DE28" s="1444"/>
      <c r="DF28" s="1444"/>
      <c r="DG28" s="1444"/>
      <c r="DH28" s="1444"/>
      <c r="DI28" s="1377" t="s">
        <v>336</v>
      </c>
      <c r="DJ28" s="1377"/>
      <c r="DK28" s="1378"/>
      <c r="DM28" s="1360"/>
      <c r="DN28" s="1361"/>
      <c r="DO28" s="1361"/>
      <c r="DP28" s="1361"/>
      <c r="DQ28" s="1362"/>
      <c r="DR28" s="1439" t="s">
        <v>335</v>
      </c>
      <c r="DS28" s="1440"/>
      <c r="DT28" s="1440"/>
      <c r="DU28" s="1440"/>
      <c r="DV28" s="1440"/>
      <c r="DW28" s="1440"/>
      <c r="DX28" s="1440"/>
      <c r="DY28" s="1440"/>
      <c r="DZ28" s="1440"/>
      <c r="EA28" s="1440"/>
      <c r="EB28" s="1440"/>
      <c r="EC28" s="1440"/>
      <c r="ED28" s="1443">
        <v>7</v>
      </c>
      <c r="EE28" s="1444"/>
      <c r="EF28" s="1444"/>
      <c r="EG28" s="1444"/>
      <c r="EH28" s="1444"/>
      <c r="EI28" s="1444"/>
      <c r="EJ28" s="1444"/>
      <c r="EK28" s="1444"/>
      <c r="EL28" s="1444"/>
      <c r="EM28" s="1444"/>
      <c r="EN28" s="1444"/>
      <c r="EO28" s="1444"/>
      <c r="EP28" s="1444"/>
      <c r="EQ28" s="1444"/>
      <c r="ER28" s="1444"/>
      <c r="ES28" s="1444"/>
      <c r="ET28" s="1377" t="s">
        <v>336</v>
      </c>
      <c r="EU28" s="1377"/>
      <c r="EV28" s="1378"/>
      <c r="EX28" s="1360"/>
      <c r="EY28" s="1361"/>
      <c r="EZ28" s="1361"/>
      <c r="FA28" s="1361"/>
      <c r="FB28" s="1362"/>
      <c r="FC28" s="1439" t="s">
        <v>335</v>
      </c>
      <c r="FD28" s="1440"/>
      <c r="FE28" s="1440"/>
      <c r="FF28" s="1440"/>
      <c r="FG28" s="1440"/>
      <c r="FH28" s="1440"/>
      <c r="FI28" s="1440"/>
      <c r="FJ28" s="1440"/>
      <c r="FK28" s="1440"/>
      <c r="FL28" s="1440"/>
      <c r="FM28" s="1440"/>
      <c r="FN28" s="1440"/>
      <c r="FO28" s="1443">
        <v>7</v>
      </c>
      <c r="FP28" s="1444"/>
      <c r="FQ28" s="1444"/>
      <c r="FR28" s="1444"/>
      <c r="FS28" s="1444"/>
      <c r="FT28" s="1444"/>
      <c r="FU28" s="1444"/>
      <c r="FV28" s="1444"/>
      <c r="FW28" s="1444"/>
      <c r="FX28" s="1444"/>
      <c r="FY28" s="1444"/>
      <c r="FZ28" s="1444"/>
      <c r="GA28" s="1444"/>
      <c r="GB28" s="1444"/>
      <c r="GC28" s="1444"/>
      <c r="GD28" s="1444"/>
      <c r="GE28" s="1377" t="s">
        <v>336</v>
      </c>
      <c r="GF28" s="1377"/>
      <c r="GG28" s="1378"/>
      <c r="GI28" s="1360"/>
      <c r="GJ28" s="1361"/>
      <c r="GK28" s="1361"/>
      <c r="GL28" s="1361"/>
      <c r="GM28" s="1362"/>
      <c r="GN28" s="1439" t="s">
        <v>335</v>
      </c>
      <c r="GO28" s="1440"/>
      <c r="GP28" s="1440"/>
      <c r="GQ28" s="1440"/>
      <c r="GR28" s="1440"/>
      <c r="GS28" s="1440"/>
      <c r="GT28" s="1440"/>
      <c r="GU28" s="1440"/>
      <c r="GV28" s="1440"/>
      <c r="GW28" s="1440"/>
      <c r="GX28" s="1440"/>
      <c r="GY28" s="1440"/>
      <c r="GZ28" s="1443">
        <v>7</v>
      </c>
      <c r="HA28" s="1444"/>
      <c r="HB28" s="1444"/>
      <c r="HC28" s="1444"/>
      <c r="HD28" s="1444"/>
      <c r="HE28" s="1444"/>
      <c r="HF28" s="1444"/>
      <c r="HG28" s="1444"/>
      <c r="HH28" s="1444"/>
      <c r="HI28" s="1444"/>
      <c r="HJ28" s="1444"/>
      <c r="HK28" s="1444"/>
      <c r="HL28" s="1444"/>
      <c r="HM28" s="1444"/>
      <c r="HN28" s="1444"/>
      <c r="HO28" s="1444"/>
      <c r="HP28" s="1377" t="s">
        <v>336</v>
      </c>
      <c r="HQ28" s="1377"/>
      <c r="HR28" s="1378"/>
    </row>
    <row r="29" spans="1:226" s="590" customFormat="1" x14ac:dyDescent="0.2">
      <c r="S29" s="612"/>
      <c r="T29" s="612"/>
      <c r="U29" s="612"/>
      <c r="V29" s="626"/>
      <c r="W29" s="627"/>
      <c r="X29" s="627"/>
      <c r="Y29" s="627"/>
      <c r="Z29" s="627"/>
      <c r="AA29" s="628"/>
      <c r="AB29" s="628"/>
      <c r="AC29" s="628"/>
      <c r="AD29" s="628"/>
      <c r="AE29" s="628"/>
      <c r="AF29" s="628"/>
      <c r="AG29" s="628"/>
      <c r="AH29" s="628"/>
      <c r="AI29" s="628"/>
      <c r="AJ29" s="628"/>
      <c r="AK29" s="628"/>
      <c r="AL29" s="628"/>
      <c r="AM29" s="628"/>
      <c r="AN29" s="628"/>
      <c r="AO29" s="591"/>
      <c r="AQ29" s="1363"/>
      <c r="AR29" s="1364"/>
      <c r="AS29" s="1364"/>
      <c r="AT29" s="1364"/>
      <c r="AU29" s="1365"/>
      <c r="AV29" s="1441"/>
      <c r="AW29" s="1442"/>
      <c r="AX29" s="1442"/>
      <c r="AY29" s="1442"/>
      <c r="AZ29" s="1442"/>
      <c r="BA29" s="1442"/>
      <c r="BB29" s="1442"/>
      <c r="BC29" s="1442"/>
      <c r="BD29" s="1442"/>
      <c r="BE29" s="1442"/>
      <c r="BF29" s="1442"/>
      <c r="BG29" s="1451"/>
      <c r="BH29" s="1446"/>
      <c r="BI29" s="1446"/>
      <c r="BJ29" s="1446"/>
      <c r="BK29" s="1446"/>
      <c r="BL29" s="1446"/>
      <c r="BM29" s="1446"/>
      <c r="BN29" s="1446"/>
      <c r="BO29" s="1446"/>
      <c r="BP29" s="1446"/>
      <c r="BQ29" s="1446"/>
      <c r="BR29" s="1446"/>
      <c r="BS29" s="1446"/>
      <c r="BT29" s="1446"/>
      <c r="BU29" s="1446"/>
      <c r="BV29" s="1446"/>
      <c r="BW29" s="1446"/>
      <c r="BX29" s="1380"/>
      <c r="BY29" s="1380"/>
      <c r="BZ29" s="1381"/>
      <c r="CB29" s="1363"/>
      <c r="CC29" s="1364"/>
      <c r="CD29" s="1364"/>
      <c r="CE29" s="1364"/>
      <c r="CF29" s="1365"/>
      <c r="CG29" s="1441"/>
      <c r="CH29" s="1442"/>
      <c r="CI29" s="1442"/>
      <c r="CJ29" s="1442"/>
      <c r="CK29" s="1442"/>
      <c r="CL29" s="1442"/>
      <c r="CM29" s="1442"/>
      <c r="CN29" s="1442"/>
      <c r="CO29" s="1442"/>
      <c r="CP29" s="1442"/>
      <c r="CQ29" s="1442"/>
      <c r="CR29" s="1442"/>
      <c r="CS29" s="1445"/>
      <c r="CT29" s="1446"/>
      <c r="CU29" s="1446"/>
      <c r="CV29" s="1446"/>
      <c r="CW29" s="1446"/>
      <c r="CX29" s="1446"/>
      <c r="CY29" s="1446"/>
      <c r="CZ29" s="1446"/>
      <c r="DA29" s="1446"/>
      <c r="DB29" s="1446"/>
      <c r="DC29" s="1446"/>
      <c r="DD29" s="1446"/>
      <c r="DE29" s="1446"/>
      <c r="DF29" s="1446"/>
      <c r="DG29" s="1446"/>
      <c r="DH29" s="1446"/>
      <c r="DI29" s="1380"/>
      <c r="DJ29" s="1380"/>
      <c r="DK29" s="1381"/>
      <c r="DM29" s="1363"/>
      <c r="DN29" s="1364"/>
      <c r="DO29" s="1364"/>
      <c r="DP29" s="1364"/>
      <c r="DQ29" s="1365"/>
      <c r="DR29" s="1441"/>
      <c r="DS29" s="1442"/>
      <c r="DT29" s="1442"/>
      <c r="DU29" s="1442"/>
      <c r="DV29" s="1442"/>
      <c r="DW29" s="1442"/>
      <c r="DX29" s="1442"/>
      <c r="DY29" s="1442"/>
      <c r="DZ29" s="1442"/>
      <c r="EA29" s="1442"/>
      <c r="EB29" s="1442"/>
      <c r="EC29" s="1442"/>
      <c r="ED29" s="1445"/>
      <c r="EE29" s="1446"/>
      <c r="EF29" s="1446"/>
      <c r="EG29" s="1446"/>
      <c r="EH29" s="1446"/>
      <c r="EI29" s="1446"/>
      <c r="EJ29" s="1446"/>
      <c r="EK29" s="1446"/>
      <c r="EL29" s="1446"/>
      <c r="EM29" s="1446"/>
      <c r="EN29" s="1446"/>
      <c r="EO29" s="1446"/>
      <c r="EP29" s="1446"/>
      <c r="EQ29" s="1446"/>
      <c r="ER29" s="1446"/>
      <c r="ES29" s="1446"/>
      <c r="ET29" s="1380"/>
      <c r="EU29" s="1380"/>
      <c r="EV29" s="1381"/>
      <c r="EX29" s="1363"/>
      <c r="EY29" s="1364"/>
      <c r="EZ29" s="1364"/>
      <c r="FA29" s="1364"/>
      <c r="FB29" s="1365"/>
      <c r="FC29" s="1441"/>
      <c r="FD29" s="1442"/>
      <c r="FE29" s="1442"/>
      <c r="FF29" s="1442"/>
      <c r="FG29" s="1442"/>
      <c r="FH29" s="1442"/>
      <c r="FI29" s="1442"/>
      <c r="FJ29" s="1442"/>
      <c r="FK29" s="1442"/>
      <c r="FL29" s="1442"/>
      <c r="FM29" s="1442"/>
      <c r="FN29" s="1442"/>
      <c r="FO29" s="1445"/>
      <c r="FP29" s="1446"/>
      <c r="FQ29" s="1446"/>
      <c r="FR29" s="1446"/>
      <c r="FS29" s="1446"/>
      <c r="FT29" s="1446"/>
      <c r="FU29" s="1446"/>
      <c r="FV29" s="1446"/>
      <c r="FW29" s="1446"/>
      <c r="FX29" s="1446"/>
      <c r="FY29" s="1446"/>
      <c r="FZ29" s="1446"/>
      <c r="GA29" s="1446"/>
      <c r="GB29" s="1446"/>
      <c r="GC29" s="1446"/>
      <c r="GD29" s="1446"/>
      <c r="GE29" s="1380"/>
      <c r="GF29" s="1380"/>
      <c r="GG29" s="1381"/>
      <c r="GI29" s="1363"/>
      <c r="GJ29" s="1364"/>
      <c r="GK29" s="1364"/>
      <c r="GL29" s="1364"/>
      <c r="GM29" s="1365"/>
      <c r="GN29" s="1441"/>
      <c r="GO29" s="1442"/>
      <c r="GP29" s="1442"/>
      <c r="GQ29" s="1442"/>
      <c r="GR29" s="1442"/>
      <c r="GS29" s="1442"/>
      <c r="GT29" s="1442"/>
      <c r="GU29" s="1442"/>
      <c r="GV29" s="1442"/>
      <c r="GW29" s="1442"/>
      <c r="GX29" s="1442"/>
      <c r="GY29" s="1442"/>
      <c r="GZ29" s="1445"/>
      <c r="HA29" s="1446"/>
      <c r="HB29" s="1446"/>
      <c r="HC29" s="1446"/>
      <c r="HD29" s="1446"/>
      <c r="HE29" s="1446"/>
      <c r="HF29" s="1446"/>
      <c r="HG29" s="1446"/>
      <c r="HH29" s="1446"/>
      <c r="HI29" s="1446"/>
      <c r="HJ29" s="1446"/>
      <c r="HK29" s="1446"/>
      <c r="HL29" s="1446"/>
      <c r="HM29" s="1446"/>
      <c r="HN29" s="1446"/>
      <c r="HO29" s="1446"/>
      <c r="HP29" s="1380"/>
      <c r="HQ29" s="1380"/>
      <c r="HR29" s="1381"/>
    </row>
    <row r="30" spans="1:226" s="590" customFormat="1" ht="13.6" customHeight="1" x14ac:dyDescent="0.2">
      <c r="S30" s="612"/>
      <c r="T30" s="612"/>
      <c r="U30" s="612"/>
      <c r="V30" s="626"/>
      <c r="W30" s="627"/>
      <c r="X30" s="627"/>
      <c r="Y30" s="627"/>
      <c r="Z30" s="627"/>
      <c r="AA30" s="1426" t="s">
        <v>321</v>
      </c>
      <c r="AB30" s="1426"/>
      <c r="AC30" s="1426"/>
      <c r="AD30" s="1426"/>
      <c r="AE30" s="1419" t="s">
        <v>396</v>
      </c>
      <c r="AF30" s="1419"/>
      <c r="AG30" s="1419"/>
      <c r="AH30" s="1419"/>
      <c r="AI30" s="1419"/>
      <c r="AJ30" s="1419"/>
      <c r="AK30" s="1419"/>
      <c r="AL30" s="1419"/>
      <c r="AM30" s="1419"/>
      <c r="AN30" s="1419"/>
      <c r="AO30" s="591"/>
      <c r="AQ30" s="1452" t="s">
        <v>337</v>
      </c>
      <c r="AR30" s="1453"/>
      <c r="AS30" s="1453"/>
      <c r="AT30" s="1453"/>
      <c r="AU30" s="1453"/>
      <c r="AV30" s="1453"/>
      <c r="AW30" s="1453"/>
      <c r="AX30" s="1453"/>
      <c r="AY30" s="1453"/>
      <c r="AZ30" s="1453"/>
      <c r="BA30" s="1453"/>
      <c r="BB30" s="1453"/>
      <c r="BC30" s="1453"/>
      <c r="BD30" s="1453"/>
      <c r="BE30" s="1453"/>
      <c r="BF30" s="1456" t="s">
        <v>338</v>
      </c>
      <c r="BG30" s="1457"/>
      <c r="BH30" s="1460">
        <f>データ!BO3</f>
        <v>18888118</v>
      </c>
      <c r="BI30" s="1460"/>
      <c r="BJ30" s="1460"/>
      <c r="BK30" s="1460"/>
      <c r="BL30" s="1460"/>
      <c r="BM30" s="1460"/>
      <c r="BN30" s="1460"/>
      <c r="BO30" s="1460"/>
      <c r="BP30" s="1460"/>
      <c r="BQ30" s="1460"/>
      <c r="BR30" s="1460"/>
      <c r="BS30" s="1460"/>
      <c r="BT30" s="1460"/>
      <c r="BU30" s="1460"/>
      <c r="BV30" s="1460"/>
      <c r="BW30" s="1460"/>
      <c r="BX30" s="1377" t="s">
        <v>340</v>
      </c>
      <c r="BY30" s="1377"/>
      <c r="BZ30" s="1378"/>
      <c r="CB30" s="1452" t="s">
        <v>337</v>
      </c>
      <c r="CC30" s="1453"/>
      <c r="CD30" s="1453"/>
      <c r="CE30" s="1453"/>
      <c r="CF30" s="1453"/>
      <c r="CG30" s="1453"/>
      <c r="CH30" s="1453"/>
      <c r="CI30" s="1453"/>
      <c r="CJ30" s="1453"/>
      <c r="CK30" s="1453"/>
      <c r="CL30" s="1453"/>
      <c r="CM30" s="1453"/>
      <c r="CN30" s="1453"/>
      <c r="CO30" s="1453"/>
      <c r="CP30" s="1453"/>
      <c r="CQ30" s="1456" t="s">
        <v>397</v>
      </c>
      <c r="CR30" s="1456"/>
      <c r="CS30" s="1462">
        <f>データ!BO4</f>
        <v>5708230</v>
      </c>
      <c r="CT30" s="1460"/>
      <c r="CU30" s="1460"/>
      <c r="CV30" s="1460"/>
      <c r="CW30" s="1460"/>
      <c r="CX30" s="1460"/>
      <c r="CY30" s="1460"/>
      <c r="CZ30" s="1460"/>
      <c r="DA30" s="1460"/>
      <c r="DB30" s="1460"/>
      <c r="DC30" s="1460"/>
      <c r="DD30" s="1460"/>
      <c r="DE30" s="1460"/>
      <c r="DF30" s="1460"/>
      <c r="DG30" s="1460"/>
      <c r="DH30" s="1460"/>
      <c r="DI30" s="1377" t="s">
        <v>340</v>
      </c>
      <c r="DJ30" s="1377"/>
      <c r="DK30" s="1378"/>
      <c r="DM30" s="1452" t="s">
        <v>337</v>
      </c>
      <c r="DN30" s="1453"/>
      <c r="DO30" s="1453"/>
      <c r="DP30" s="1453"/>
      <c r="DQ30" s="1453"/>
      <c r="DR30" s="1453"/>
      <c r="DS30" s="1453"/>
      <c r="DT30" s="1453"/>
      <c r="DU30" s="1453"/>
      <c r="DV30" s="1453"/>
      <c r="DW30" s="1453"/>
      <c r="DX30" s="1453"/>
      <c r="DY30" s="1453"/>
      <c r="DZ30" s="1453"/>
      <c r="EA30" s="1453"/>
      <c r="EB30" s="1456" t="s">
        <v>338</v>
      </c>
      <c r="EC30" s="1456"/>
      <c r="ED30" s="1462">
        <f>データ!BO5</f>
        <v>2440000</v>
      </c>
      <c r="EE30" s="1460"/>
      <c r="EF30" s="1460"/>
      <c r="EG30" s="1460"/>
      <c r="EH30" s="1460"/>
      <c r="EI30" s="1460"/>
      <c r="EJ30" s="1460"/>
      <c r="EK30" s="1460"/>
      <c r="EL30" s="1460"/>
      <c r="EM30" s="1460"/>
      <c r="EN30" s="1460"/>
      <c r="EO30" s="1460"/>
      <c r="EP30" s="1460"/>
      <c r="EQ30" s="1460"/>
      <c r="ER30" s="1460"/>
      <c r="ES30" s="1460"/>
      <c r="ET30" s="1377" t="s">
        <v>340</v>
      </c>
      <c r="EU30" s="1377"/>
      <c r="EV30" s="1378"/>
      <c r="EX30" s="1452" t="s">
        <v>337</v>
      </c>
      <c r="EY30" s="1453"/>
      <c r="EZ30" s="1453"/>
      <c r="FA30" s="1453"/>
      <c r="FB30" s="1453"/>
      <c r="FC30" s="1453"/>
      <c r="FD30" s="1453"/>
      <c r="FE30" s="1453"/>
      <c r="FF30" s="1453"/>
      <c r="FG30" s="1453"/>
      <c r="FH30" s="1453"/>
      <c r="FI30" s="1453"/>
      <c r="FJ30" s="1453"/>
      <c r="FK30" s="1453"/>
      <c r="FL30" s="1453"/>
      <c r="FM30" s="1456" t="s">
        <v>339</v>
      </c>
      <c r="FN30" s="1456"/>
      <c r="FO30" s="1462">
        <f>データ!BO6</f>
        <v>59990000</v>
      </c>
      <c r="FP30" s="1460"/>
      <c r="FQ30" s="1460"/>
      <c r="FR30" s="1460"/>
      <c r="FS30" s="1460"/>
      <c r="FT30" s="1460"/>
      <c r="FU30" s="1460"/>
      <c r="FV30" s="1460"/>
      <c r="FW30" s="1460"/>
      <c r="FX30" s="1460"/>
      <c r="FY30" s="1460"/>
      <c r="FZ30" s="1460"/>
      <c r="GA30" s="1460"/>
      <c r="GB30" s="1460"/>
      <c r="GC30" s="1460"/>
      <c r="GD30" s="1460"/>
      <c r="GE30" s="1377" t="s">
        <v>340</v>
      </c>
      <c r="GF30" s="1377"/>
      <c r="GG30" s="1378"/>
      <c r="GI30" s="1452" t="s">
        <v>337</v>
      </c>
      <c r="GJ30" s="1453"/>
      <c r="GK30" s="1453"/>
      <c r="GL30" s="1453"/>
      <c r="GM30" s="1453"/>
      <c r="GN30" s="1453"/>
      <c r="GO30" s="1453"/>
      <c r="GP30" s="1453"/>
      <c r="GQ30" s="1453"/>
      <c r="GR30" s="1453"/>
      <c r="GS30" s="1453"/>
      <c r="GT30" s="1453"/>
      <c r="GU30" s="1453"/>
      <c r="GV30" s="1453"/>
      <c r="GW30" s="1453"/>
      <c r="GX30" s="1456" t="s">
        <v>339</v>
      </c>
      <c r="GY30" s="1456"/>
      <c r="GZ30" s="1462">
        <f>データ!BO7</f>
        <v>27275800</v>
      </c>
      <c r="HA30" s="1460"/>
      <c r="HB30" s="1460"/>
      <c r="HC30" s="1460"/>
      <c r="HD30" s="1460"/>
      <c r="HE30" s="1460"/>
      <c r="HF30" s="1460"/>
      <c r="HG30" s="1460"/>
      <c r="HH30" s="1460"/>
      <c r="HI30" s="1460"/>
      <c r="HJ30" s="1460"/>
      <c r="HK30" s="1460"/>
      <c r="HL30" s="1460"/>
      <c r="HM30" s="1460"/>
      <c r="HN30" s="1460"/>
      <c r="HO30" s="1460"/>
      <c r="HP30" s="1377" t="s">
        <v>340</v>
      </c>
      <c r="HQ30" s="1377"/>
      <c r="HR30" s="1378"/>
    </row>
    <row r="31" spans="1:226" s="590" customFormat="1" ht="13.6" customHeight="1" x14ac:dyDescent="0.2">
      <c r="A31" s="629"/>
      <c r="V31" s="613"/>
      <c r="W31" s="613"/>
      <c r="X31" s="613"/>
      <c r="Y31" s="613"/>
      <c r="Z31" s="613"/>
      <c r="AA31" s="613"/>
      <c r="AO31" s="591"/>
      <c r="AQ31" s="1454"/>
      <c r="AR31" s="1455"/>
      <c r="AS31" s="1455"/>
      <c r="AT31" s="1455"/>
      <c r="AU31" s="1455"/>
      <c r="AV31" s="1455"/>
      <c r="AW31" s="1455"/>
      <c r="AX31" s="1455"/>
      <c r="AY31" s="1455"/>
      <c r="AZ31" s="1455"/>
      <c r="BA31" s="1455"/>
      <c r="BB31" s="1455"/>
      <c r="BC31" s="1455"/>
      <c r="BD31" s="1455"/>
      <c r="BE31" s="1455"/>
      <c r="BF31" s="1458"/>
      <c r="BG31" s="1459"/>
      <c r="BH31" s="1461"/>
      <c r="BI31" s="1461"/>
      <c r="BJ31" s="1461"/>
      <c r="BK31" s="1461"/>
      <c r="BL31" s="1461"/>
      <c r="BM31" s="1461"/>
      <c r="BN31" s="1461"/>
      <c r="BO31" s="1461"/>
      <c r="BP31" s="1461"/>
      <c r="BQ31" s="1461"/>
      <c r="BR31" s="1461"/>
      <c r="BS31" s="1461"/>
      <c r="BT31" s="1461"/>
      <c r="BU31" s="1461"/>
      <c r="BV31" s="1461"/>
      <c r="BW31" s="1461"/>
      <c r="BX31" s="1401"/>
      <c r="BY31" s="1401"/>
      <c r="BZ31" s="1424"/>
      <c r="CB31" s="1454"/>
      <c r="CC31" s="1455"/>
      <c r="CD31" s="1455"/>
      <c r="CE31" s="1455"/>
      <c r="CF31" s="1455"/>
      <c r="CG31" s="1455"/>
      <c r="CH31" s="1455"/>
      <c r="CI31" s="1455"/>
      <c r="CJ31" s="1455"/>
      <c r="CK31" s="1455"/>
      <c r="CL31" s="1455"/>
      <c r="CM31" s="1455"/>
      <c r="CN31" s="1455"/>
      <c r="CO31" s="1455"/>
      <c r="CP31" s="1455"/>
      <c r="CQ31" s="1458"/>
      <c r="CR31" s="1458"/>
      <c r="CS31" s="1463"/>
      <c r="CT31" s="1461"/>
      <c r="CU31" s="1461"/>
      <c r="CV31" s="1461"/>
      <c r="CW31" s="1461"/>
      <c r="CX31" s="1461"/>
      <c r="CY31" s="1461"/>
      <c r="CZ31" s="1461"/>
      <c r="DA31" s="1461"/>
      <c r="DB31" s="1461"/>
      <c r="DC31" s="1461"/>
      <c r="DD31" s="1461"/>
      <c r="DE31" s="1461"/>
      <c r="DF31" s="1461"/>
      <c r="DG31" s="1461"/>
      <c r="DH31" s="1461"/>
      <c r="DI31" s="1401"/>
      <c r="DJ31" s="1401"/>
      <c r="DK31" s="1424"/>
      <c r="DM31" s="1454"/>
      <c r="DN31" s="1455"/>
      <c r="DO31" s="1455"/>
      <c r="DP31" s="1455"/>
      <c r="DQ31" s="1455"/>
      <c r="DR31" s="1455"/>
      <c r="DS31" s="1455"/>
      <c r="DT31" s="1455"/>
      <c r="DU31" s="1455"/>
      <c r="DV31" s="1455"/>
      <c r="DW31" s="1455"/>
      <c r="DX31" s="1455"/>
      <c r="DY31" s="1455"/>
      <c r="DZ31" s="1455"/>
      <c r="EA31" s="1455"/>
      <c r="EB31" s="1458"/>
      <c r="EC31" s="1458"/>
      <c r="ED31" s="1463"/>
      <c r="EE31" s="1461"/>
      <c r="EF31" s="1461"/>
      <c r="EG31" s="1461"/>
      <c r="EH31" s="1461"/>
      <c r="EI31" s="1461"/>
      <c r="EJ31" s="1461"/>
      <c r="EK31" s="1461"/>
      <c r="EL31" s="1461"/>
      <c r="EM31" s="1461"/>
      <c r="EN31" s="1461"/>
      <c r="EO31" s="1461"/>
      <c r="EP31" s="1461"/>
      <c r="EQ31" s="1461"/>
      <c r="ER31" s="1461"/>
      <c r="ES31" s="1461"/>
      <c r="ET31" s="1401"/>
      <c r="EU31" s="1401"/>
      <c r="EV31" s="1424"/>
      <c r="EX31" s="1454"/>
      <c r="EY31" s="1455"/>
      <c r="EZ31" s="1455"/>
      <c r="FA31" s="1455"/>
      <c r="FB31" s="1455"/>
      <c r="FC31" s="1455"/>
      <c r="FD31" s="1455"/>
      <c r="FE31" s="1455"/>
      <c r="FF31" s="1455"/>
      <c r="FG31" s="1455"/>
      <c r="FH31" s="1455"/>
      <c r="FI31" s="1455"/>
      <c r="FJ31" s="1455"/>
      <c r="FK31" s="1455"/>
      <c r="FL31" s="1455"/>
      <c r="FM31" s="1458"/>
      <c r="FN31" s="1458"/>
      <c r="FO31" s="1463"/>
      <c r="FP31" s="1461"/>
      <c r="FQ31" s="1461"/>
      <c r="FR31" s="1461"/>
      <c r="FS31" s="1461"/>
      <c r="FT31" s="1461"/>
      <c r="FU31" s="1461"/>
      <c r="FV31" s="1461"/>
      <c r="FW31" s="1461"/>
      <c r="FX31" s="1461"/>
      <c r="FY31" s="1461"/>
      <c r="FZ31" s="1461"/>
      <c r="GA31" s="1461"/>
      <c r="GB31" s="1461"/>
      <c r="GC31" s="1461"/>
      <c r="GD31" s="1461"/>
      <c r="GE31" s="1401"/>
      <c r="GF31" s="1401"/>
      <c r="GG31" s="1424"/>
      <c r="GI31" s="1454"/>
      <c r="GJ31" s="1455"/>
      <c r="GK31" s="1455"/>
      <c r="GL31" s="1455"/>
      <c r="GM31" s="1455"/>
      <c r="GN31" s="1455"/>
      <c r="GO31" s="1455"/>
      <c r="GP31" s="1455"/>
      <c r="GQ31" s="1455"/>
      <c r="GR31" s="1455"/>
      <c r="GS31" s="1455"/>
      <c r="GT31" s="1455"/>
      <c r="GU31" s="1455"/>
      <c r="GV31" s="1455"/>
      <c r="GW31" s="1455"/>
      <c r="GX31" s="1458"/>
      <c r="GY31" s="1458"/>
      <c r="GZ31" s="1463"/>
      <c r="HA31" s="1461"/>
      <c r="HB31" s="1461"/>
      <c r="HC31" s="1461"/>
      <c r="HD31" s="1461"/>
      <c r="HE31" s="1461"/>
      <c r="HF31" s="1461"/>
      <c r="HG31" s="1461"/>
      <c r="HH31" s="1461"/>
      <c r="HI31" s="1461"/>
      <c r="HJ31" s="1461"/>
      <c r="HK31" s="1461"/>
      <c r="HL31" s="1461"/>
      <c r="HM31" s="1461"/>
      <c r="HN31" s="1461"/>
      <c r="HO31" s="1461"/>
      <c r="HP31" s="1401"/>
      <c r="HQ31" s="1401"/>
      <c r="HR31" s="1424"/>
    </row>
    <row r="32" spans="1:226" s="590" customFormat="1" x14ac:dyDescent="0.2">
      <c r="A32" s="629"/>
      <c r="V32" s="613"/>
      <c r="W32" s="613"/>
      <c r="X32" s="613"/>
      <c r="Y32" s="613"/>
      <c r="Z32" s="613"/>
      <c r="AA32" s="613"/>
      <c r="AO32" s="629"/>
      <c r="AQ32" s="630"/>
      <c r="AR32" s="631"/>
      <c r="AS32" s="631"/>
      <c r="AT32" s="631"/>
      <c r="AU32" s="631"/>
      <c r="AV32" s="1466" t="s">
        <v>341</v>
      </c>
      <c r="AW32" s="1467"/>
      <c r="AX32" s="1467"/>
      <c r="AY32" s="1467"/>
      <c r="AZ32" s="1467"/>
      <c r="BA32" s="1467"/>
      <c r="BB32" s="1467"/>
      <c r="BC32" s="1467"/>
      <c r="BD32" s="1467"/>
      <c r="BE32" s="1467"/>
      <c r="BF32" s="1467"/>
      <c r="BG32" s="1467"/>
      <c r="BH32" s="1470"/>
      <c r="BI32" s="1470"/>
      <c r="BJ32" s="1470"/>
      <c r="BK32" s="1470"/>
      <c r="BL32" s="1470"/>
      <c r="BM32" s="1470"/>
      <c r="BN32" s="1470"/>
      <c r="BO32" s="1470"/>
      <c r="BP32" s="1470"/>
      <c r="BQ32" s="1470"/>
      <c r="BR32" s="1470"/>
      <c r="BS32" s="1470"/>
      <c r="BT32" s="1470"/>
      <c r="BU32" s="1470"/>
      <c r="BV32" s="1470"/>
      <c r="BW32" s="1470"/>
      <c r="BX32" s="1464" t="s">
        <v>340</v>
      </c>
      <c r="BY32" s="1464"/>
      <c r="BZ32" s="1465"/>
      <c r="CB32" s="630"/>
      <c r="CC32" s="631"/>
      <c r="CD32" s="631"/>
      <c r="CE32" s="631"/>
      <c r="CF32" s="631"/>
      <c r="CG32" s="1466" t="s">
        <v>341</v>
      </c>
      <c r="CH32" s="1467"/>
      <c r="CI32" s="1467"/>
      <c r="CJ32" s="1467"/>
      <c r="CK32" s="1467"/>
      <c r="CL32" s="1467"/>
      <c r="CM32" s="1467"/>
      <c r="CN32" s="1467"/>
      <c r="CO32" s="1467"/>
      <c r="CP32" s="1467"/>
      <c r="CQ32" s="1467"/>
      <c r="CR32" s="1472"/>
      <c r="CS32" s="1474"/>
      <c r="CT32" s="1470"/>
      <c r="CU32" s="1470"/>
      <c r="CV32" s="1470"/>
      <c r="CW32" s="1470"/>
      <c r="CX32" s="1470"/>
      <c r="CY32" s="1470"/>
      <c r="CZ32" s="1470"/>
      <c r="DA32" s="1470"/>
      <c r="DB32" s="1470"/>
      <c r="DC32" s="1470"/>
      <c r="DD32" s="1470"/>
      <c r="DE32" s="1470"/>
      <c r="DF32" s="1470"/>
      <c r="DG32" s="1470"/>
      <c r="DH32" s="1470"/>
      <c r="DI32" s="1464" t="s">
        <v>340</v>
      </c>
      <c r="DJ32" s="1464"/>
      <c r="DK32" s="1465"/>
      <c r="DM32" s="630"/>
      <c r="DN32" s="631"/>
      <c r="DO32" s="631"/>
      <c r="DP32" s="631"/>
      <c r="DQ32" s="631"/>
      <c r="DR32" s="1466" t="s">
        <v>341</v>
      </c>
      <c r="DS32" s="1467"/>
      <c r="DT32" s="1467"/>
      <c r="DU32" s="1467"/>
      <c r="DV32" s="1467"/>
      <c r="DW32" s="1467"/>
      <c r="DX32" s="1467"/>
      <c r="DY32" s="1467"/>
      <c r="DZ32" s="1467"/>
      <c r="EA32" s="1467"/>
      <c r="EB32" s="1467"/>
      <c r="EC32" s="1472"/>
      <c r="ED32" s="1474"/>
      <c r="EE32" s="1470"/>
      <c r="EF32" s="1470"/>
      <c r="EG32" s="1470"/>
      <c r="EH32" s="1470"/>
      <c r="EI32" s="1470"/>
      <c r="EJ32" s="1470"/>
      <c r="EK32" s="1470"/>
      <c r="EL32" s="1470"/>
      <c r="EM32" s="1470"/>
      <c r="EN32" s="1470"/>
      <c r="EO32" s="1470"/>
      <c r="EP32" s="1470"/>
      <c r="EQ32" s="1470"/>
      <c r="ER32" s="1470"/>
      <c r="ES32" s="1470"/>
      <c r="ET32" s="1464" t="s">
        <v>340</v>
      </c>
      <c r="EU32" s="1464"/>
      <c r="EV32" s="1465"/>
      <c r="EX32" s="630"/>
      <c r="EY32" s="631"/>
      <c r="EZ32" s="631"/>
      <c r="FA32" s="631"/>
      <c r="FB32" s="631"/>
      <c r="FC32" s="1466" t="s">
        <v>341</v>
      </c>
      <c r="FD32" s="1467"/>
      <c r="FE32" s="1467"/>
      <c r="FF32" s="1467"/>
      <c r="FG32" s="1467"/>
      <c r="FH32" s="1467"/>
      <c r="FI32" s="1467"/>
      <c r="FJ32" s="1467"/>
      <c r="FK32" s="1467"/>
      <c r="FL32" s="1467"/>
      <c r="FM32" s="1467"/>
      <c r="FN32" s="1472"/>
      <c r="FO32" s="1474"/>
      <c r="FP32" s="1470"/>
      <c r="FQ32" s="1470"/>
      <c r="FR32" s="1470"/>
      <c r="FS32" s="1470"/>
      <c r="FT32" s="1470"/>
      <c r="FU32" s="1470"/>
      <c r="FV32" s="1470"/>
      <c r="FW32" s="1470"/>
      <c r="FX32" s="1470"/>
      <c r="FY32" s="1470"/>
      <c r="FZ32" s="1470"/>
      <c r="GA32" s="1470"/>
      <c r="GB32" s="1470"/>
      <c r="GC32" s="1470"/>
      <c r="GD32" s="1470"/>
      <c r="GE32" s="1464" t="s">
        <v>340</v>
      </c>
      <c r="GF32" s="1464"/>
      <c r="GG32" s="1465"/>
      <c r="GI32" s="630"/>
      <c r="GJ32" s="631"/>
      <c r="GK32" s="631"/>
      <c r="GL32" s="631"/>
      <c r="GM32" s="631"/>
      <c r="GN32" s="1466" t="s">
        <v>341</v>
      </c>
      <c r="GO32" s="1467"/>
      <c r="GP32" s="1467"/>
      <c r="GQ32" s="1467"/>
      <c r="GR32" s="1467"/>
      <c r="GS32" s="1467"/>
      <c r="GT32" s="1467"/>
      <c r="GU32" s="1467"/>
      <c r="GV32" s="1467"/>
      <c r="GW32" s="1467"/>
      <c r="GX32" s="1467"/>
      <c r="GY32" s="1472"/>
      <c r="GZ32" s="1474"/>
      <c r="HA32" s="1470"/>
      <c r="HB32" s="1470"/>
      <c r="HC32" s="1470"/>
      <c r="HD32" s="1470"/>
      <c r="HE32" s="1470"/>
      <c r="HF32" s="1470"/>
      <c r="HG32" s="1470"/>
      <c r="HH32" s="1470"/>
      <c r="HI32" s="1470"/>
      <c r="HJ32" s="1470"/>
      <c r="HK32" s="1470"/>
      <c r="HL32" s="1470"/>
      <c r="HM32" s="1470"/>
      <c r="HN32" s="1470"/>
      <c r="HO32" s="1470"/>
      <c r="HP32" s="1464" t="s">
        <v>340</v>
      </c>
      <c r="HQ32" s="1464"/>
      <c r="HR32" s="1465"/>
    </row>
    <row r="33" spans="1:227" s="590" customFormat="1" x14ac:dyDescent="0.2">
      <c r="A33" s="629"/>
      <c r="V33" s="613"/>
      <c r="W33" s="613"/>
      <c r="X33" s="613"/>
      <c r="Y33" s="613"/>
      <c r="Z33" s="613"/>
      <c r="AA33" s="613"/>
      <c r="AO33" s="629"/>
      <c r="AQ33" s="632"/>
      <c r="AR33" s="633"/>
      <c r="AS33" s="633"/>
      <c r="AT33" s="633"/>
      <c r="AU33" s="633"/>
      <c r="AV33" s="1468"/>
      <c r="AW33" s="1469"/>
      <c r="AX33" s="1469"/>
      <c r="AY33" s="1469"/>
      <c r="AZ33" s="1469"/>
      <c r="BA33" s="1469"/>
      <c r="BB33" s="1469"/>
      <c r="BC33" s="1469"/>
      <c r="BD33" s="1469"/>
      <c r="BE33" s="1469"/>
      <c r="BF33" s="1469"/>
      <c r="BG33" s="1469"/>
      <c r="BH33" s="1471"/>
      <c r="BI33" s="1471"/>
      <c r="BJ33" s="1471"/>
      <c r="BK33" s="1471"/>
      <c r="BL33" s="1471"/>
      <c r="BM33" s="1471"/>
      <c r="BN33" s="1471"/>
      <c r="BO33" s="1471"/>
      <c r="BP33" s="1471"/>
      <c r="BQ33" s="1471"/>
      <c r="BR33" s="1471"/>
      <c r="BS33" s="1471"/>
      <c r="BT33" s="1471"/>
      <c r="BU33" s="1471"/>
      <c r="BV33" s="1471"/>
      <c r="BW33" s="1471"/>
      <c r="BX33" s="1380"/>
      <c r="BY33" s="1380"/>
      <c r="BZ33" s="1381"/>
      <c r="CB33" s="632"/>
      <c r="CC33" s="633"/>
      <c r="CD33" s="633"/>
      <c r="CE33" s="633"/>
      <c r="CF33" s="633"/>
      <c r="CG33" s="1468"/>
      <c r="CH33" s="1469"/>
      <c r="CI33" s="1469"/>
      <c r="CJ33" s="1469"/>
      <c r="CK33" s="1469"/>
      <c r="CL33" s="1469"/>
      <c r="CM33" s="1469"/>
      <c r="CN33" s="1469"/>
      <c r="CO33" s="1469"/>
      <c r="CP33" s="1469"/>
      <c r="CQ33" s="1469"/>
      <c r="CR33" s="1473"/>
      <c r="CS33" s="1475"/>
      <c r="CT33" s="1471"/>
      <c r="CU33" s="1471"/>
      <c r="CV33" s="1471"/>
      <c r="CW33" s="1471"/>
      <c r="CX33" s="1471"/>
      <c r="CY33" s="1471"/>
      <c r="CZ33" s="1471"/>
      <c r="DA33" s="1471"/>
      <c r="DB33" s="1471"/>
      <c r="DC33" s="1471"/>
      <c r="DD33" s="1471"/>
      <c r="DE33" s="1471"/>
      <c r="DF33" s="1471"/>
      <c r="DG33" s="1471"/>
      <c r="DH33" s="1471"/>
      <c r="DI33" s="1380"/>
      <c r="DJ33" s="1380"/>
      <c r="DK33" s="1381"/>
      <c r="DM33" s="632"/>
      <c r="DN33" s="633"/>
      <c r="DO33" s="633"/>
      <c r="DP33" s="633"/>
      <c r="DQ33" s="633"/>
      <c r="DR33" s="1468"/>
      <c r="DS33" s="1469"/>
      <c r="DT33" s="1469"/>
      <c r="DU33" s="1469"/>
      <c r="DV33" s="1469"/>
      <c r="DW33" s="1469"/>
      <c r="DX33" s="1469"/>
      <c r="DY33" s="1469"/>
      <c r="DZ33" s="1469"/>
      <c r="EA33" s="1469"/>
      <c r="EB33" s="1469"/>
      <c r="EC33" s="1473"/>
      <c r="ED33" s="1475"/>
      <c r="EE33" s="1471"/>
      <c r="EF33" s="1471"/>
      <c r="EG33" s="1471"/>
      <c r="EH33" s="1471"/>
      <c r="EI33" s="1471"/>
      <c r="EJ33" s="1471"/>
      <c r="EK33" s="1471"/>
      <c r="EL33" s="1471"/>
      <c r="EM33" s="1471"/>
      <c r="EN33" s="1471"/>
      <c r="EO33" s="1471"/>
      <c r="EP33" s="1471"/>
      <c r="EQ33" s="1471"/>
      <c r="ER33" s="1471"/>
      <c r="ES33" s="1471"/>
      <c r="ET33" s="1380"/>
      <c r="EU33" s="1380"/>
      <c r="EV33" s="1381"/>
      <c r="EX33" s="632"/>
      <c r="EY33" s="633"/>
      <c r="EZ33" s="633"/>
      <c r="FA33" s="633"/>
      <c r="FB33" s="633"/>
      <c r="FC33" s="1468"/>
      <c r="FD33" s="1469"/>
      <c r="FE33" s="1469"/>
      <c r="FF33" s="1469"/>
      <c r="FG33" s="1469"/>
      <c r="FH33" s="1469"/>
      <c r="FI33" s="1469"/>
      <c r="FJ33" s="1469"/>
      <c r="FK33" s="1469"/>
      <c r="FL33" s="1469"/>
      <c r="FM33" s="1469"/>
      <c r="FN33" s="1473"/>
      <c r="FO33" s="1475"/>
      <c r="FP33" s="1471"/>
      <c r="FQ33" s="1471"/>
      <c r="FR33" s="1471"/>
      <c r="FS33" s="1471"/>
      <c r="FT33" s="1471"/>
      <c r="FU33" s="1471"/>
      <c r="FV33" s="1471"/>
      <c r="FW33" s="1471"/>
      <c r="FX33" s="1471"/>
      <c r="FY33" s="1471"/>
      <c r="FZ33" s="1471"/>
      <c r="GA33" s="1471"/>
      <c r="GB33" s="1471"/>
      <c r="GC33" s="1471"/>
      <c r="GD33" s="1471"/>
      <c r="GE33" s="1380"/>
      <c r="GF33" s="1380"/>
      <c r="GG33" s="1381"/>
      <c r="GI33" s="632"/>
      <c r="GJ33" s="633"/>
      <c r="GK33" s="633"/>
      <c r="GL33" s="633"/>
      <c r="GM33" s="633"/>
      <c r="GN33" s="1468"/>
      <c r="GO33" s="1469"/>
      <c r="GP33" s="1469"/>
      <c r="GQ33" s="1469"/>
      <c r="GR33" s="1469"/>
      <c r="GS33" s="1469"/>
      <c r="GT33" s="1469"/>
      <c r="GU33" s="1469"/>
      <c r="GV33" s="1469"/>
      <c r="GW33" s="1469"/>
      <c r="GX33" s="1469"/>
      <c r="GY33" s="1473"/>
      <c r="GZ33" s="1475"/>
      <c r="HA33" s="1471"/>
      <c r="HB33" s="1471"/>
      <c r="HC33" s="1471"/>
      <c r="HD33" s="1471"/>
      <c r="HE33" s="1471"/>
      <c r="HF33" s="1471"/>
      <c r="HG33" s="1471"/>
      <c r="HH33" s="1471"/>
      <c r="HI33" s="1471"/>
      <c r="HJ33" s="1471"/>
      <c r="HK33" s="1471"/>
      <c r="HL33" s="1471"/>
      <c r="HM33" s="1471"/>
      <c r="HN33" s="1471"/>
      <c r="HO33" s="1471"/>
      <c r="HP33" s="1380"/>
      <c r="HQ33" s="1380"/>
      <c r="HR33" s="1381"/>
    </row>
    <row r="34" spans="1:227" s="590" customFormat="1" ht="13.6" customHeight="1" x14ac:dyDescent="0.2">
      <c r="A34" s="629"/>
      <c r="V34" s="613"/>
      <c r="W34" s="613"/>
      <c r="X34" s="613"/>
      <c r="Y34" s="613"/>
      <c r="Z34" s="613"/>
      <c r="AA34" s="613"/>
      <c r="AO34" s="629"/>
      <c r="AQ34" s="1452" t="s">
        <v>342</v>
      </c>
      <c r="AR34" s="1453"/>
      <c r="AS34" s="1453"/>
      <c r="AT34" s="1453"/>
      <c r="AU34" s="1453"/>
      <c r="AV34" s="1453"/>
      <c r="AW34" s="1453"/>
      <c r="AX34" s="1453"/>
      <c r="AY34" s="1453"/>
      <c r="AZ34" s="1453"/>
      <c r="BA34" s="1453"/>
      <c r="BB34" s="1453"/>
      <c r="BC34" s="1453"/>
      <c r="BD34" s="1453"/>
      <c r="BE34" s="1453"/>
      <c r="BF34" s="1456" t="s">
        <v>343</v>
      </c>
      <c r="BG34" s="1457"/>
      <c r="BH34" s="1444">
        <v>0</v>
      </c>
      <c r="BI34" s="1444"/>
      <c r="BJ34" s="1444"/>
      <c r="BK34" s="1444"/>
      <c r="BL34" s="1444"/>
      <c r="BM34" s="1444"/>
      <c r="BN34" s="1444"/>
      <c r="BO34" s="1444"/>
      <c r="BP34" s="1444"/>
      <c r="BQ34" s="1444"/>
      <c r="BR34" s="1444"/>
      <c r="BS34" s="1444"/>
      <c r="BT34" s="1444"/>
      <c r="BU34" s="1444"/>
      <c r="BV34" s="1444"/>
      <c r="BW34" s="1444"/>
      <c r="BX34" s="1377" t="s">
        <v>340</v>
      </c>
      <c r="BY34" s="1377"/>
      <c r="BZ34" s="1378"/>
      <c r="CB34" s="1452" t="s">
        <v>342</v>
      </c>
      <c r="CC34" s="1453"/>
      <c r="CD34" s="1453"/>
      <c r="CE34" s="1453"/>
      <c r="CF34" s="1453"/>
      <c r="CG34" s="1453"/>
      <c r="CH34" s="1453"/>
      <c r="CI34" s="1453"/>
      <c r="CJ34" s="1453"/>
      <c r="CK34" s="1453"/>
      <c r="CL34" s="1453"/>
      <c r="CM34" s="1453"/>
      <c r="CN34" s="1453"/>
      <c r="CO34" s="1453"/>
      <c r="CP34" s="1453"/>
      <c r="CQ34" s="1456" t="s">
        <v>344</v>
      </c>
      <c r="CR34" s="1456"/>
      <c r="CS34" s="1443">
        <v>0</v>
      </c>
      <c r="CT34" s="1444"/>
      <c r="CU34" s="1444"/>
      <c r="CV34" s="1444"/>
      <c r="CW34" s="1444"/>
      <c r="CX34" s="1444"/>
      <c r="CY34" s="1444"/>
      <c r="CZ34" s="1444"/>
      <c r="DA34" s="1444"/>
      <c r="DB34" s="1444"/>
      <c r="DC34" s="1444"/>
      <c r="DD34" s="1444"/>
      <c r="DE34" s="1444"/>
      <c r="DF34" s="1444"/>
      <c r="DG34" s="1444"/>
      <c r="DH34" s="1444"/>
      <c r="DI34" s="1377" t="s">
        <v>340</v>
      </c>
      <c r="DJ34" s="1377"/>
      <c r="DK34" s="1378"/>
      <c r="DM34" s="1452" t="s">
        <v>342</v>
      </c>
      <c r="DN34" s="1453"/>
      <c r="DO34" s="1453"/>
      <c r="DP34" s="1453"/>
      <c r="DQ34" s="1453"/>
      <c r="DR34" s="1453"/>
      <c r="DS34" s="1453"/>
      <c r="DT34" s="1453"/>
      <c r="DU34" s="1453"/>
      <c r="DV34" s="1453"/>
      <c r="DW34" s="1453"/>
      <c r="DX34" s="1453"/>
      <c r="DY34" s="1453"/>
      <c r="DZ34" s="1453"/>
      <c r="EA34" s="1453"/>
      <c r="EB34" s="1456" t="s">
        <v>344</v>
      </c>
      <c r="EC34" s="1456"/>
      <c r="ED34" s="1443">
        <v>0</v>
      </c>
      <c r="EE34" s="1444"/>
      <c r="EF34" s="1444"/>
      <c r="EG34" s="1444"/>
      <c r="EH34" s="1444"/>
      <c r="EI34" s="1444"/>
      <c r="EJ34" s="1444"/>
      <c r="EK34" s="1444"/>
      <c r="EL34" s="1444"/>
      <c r="EM34" s="1444"/>
      <c r="EN34" s="1444"/>
      <c r="EO34" s="1444"/>
      <c r="EP34" s="1444"/>
      <c r="EQ34" s="1444"/>
      <c r="ER34" s="1444"/>
      <c r="ES34" s="1444"/>
      <c r="ET34" s="1377" t="s">
        <v>340</v>
      </c>
      <c r="EU34" s="1377"/>
      <c r="EV34" s="1378"/>
      <c r="EX34" s="1452" t="s">
        <v>342</v>
      </c>
      <c r="EY34" s="1453"/>
      <c r="EZ34" s="1453"/>
      <c r="FA34" s="1453"/>
      <c r="FB34" s="1453"/>
      <c r="FC34" s="1453"/>
      <c r="FD34" s="1453"/>
      <c r="FE34" s="1453"/>
      <c r="FF34" s="1453"/>
      <c r="FG34" s="1453"/>
      <c r="FH34" s="1453"/>
      <c r="FI34" s="1453"/>
      <c r="FJ34" s="1453"/>
      <c r="FK34" s="1453"/>
      <c r="FL34" s="1453"/>
      <c r="FM34" s="1456" t="s">
        <v>344</v>
      </c>
      <c r="FN34" s="1456"/>
      <c r="FO34" s="1443">
        <v>0</v>
      </c>
      <c r="FP34" s="1444"/>
      <c r="FQ34" s="1444"/>
      <c r="FR34" s="1444"/>
      <c r="FS34" s="1444"/>
      <c r="FT34" s="1444"/>
      <c r="FU34" s="1444"/>
      <c r="FV34" s="1444"/>
      <c r="FW34" s="1444"/>
      <c r="FX34" s="1444"/>
      <c r="FY34" s="1444"/>
      <c r="FZ34" s="1444"/>
      <c r="GA34" s="1444"/>
      <c r="GB34" s="1444"/>
      <c r="GC34" s="1444"/>
      <c r="GD34" s="1444"/>
      <c r="GE34" s="1377" t="s">
        <v>340</v>
      </c>
      <c r="GF34" s="1377"/>
      <c r="GG34" s="1378"/>
      <c r="GI34" s="1452" t="s">
        <v>342</v>
      </c>
      <c r="GJ34" s="1453"/>
      <c r="GK34" s="1453"/>
      <c r="GL34" s="1453"/>
      <c r="GM34" s="1453"/>
      <c r="GN34" s="1453"/>
      <c r="GO34" s="1453"/>
      <c r="GP34" s="1453"/>
      <c r="GQ34" s="1453"/>
      <c r="GR34" s="1453"/>
      <c r="GS34" s="1453"/>
      <c r="GT34" s="1453"/>
      <c r="GU34" s="1453"/>
      <c r="GV34" s="1453"/>
      <c r="GW34" s="1453"/>
      <c r="GX34" s="1456" t="s">
        <v>344</v>
      </c>
      <c r="GY34" s="1456"/>
      <c r="GZ34" s="1443">
        <v>0</v>
      </c>
      <c r="HA34" s="1444"/>
      <c r="HB34" s="1444"/>
      <c r="HC34" s="1444"/>
      <c r="HD34" s="1444"/>
      <c r="HE34" s="1444"/>
      <c r="HF34" s="1444"/>
      <c r="HG34" s="1444"/>
      <c r="HH34" s="1444"/>
      <c r="HI34" s="1444"/>
      <c r="HJ34" s="1444"/>
      <c r="HK34" s="1444"/>
      <c r="HL34" s="1444"/>
      <c r="HM34" s="1444"/>
      <c r="HN34" s="1444"/>
      <c r="HO34" s="1444"/>
      <c r="HP34" s="1377" t="s">
        <v>340</v>
      </c>
      <c r="HQ34" s="1377"/>
      <c r="HR34" s="1378"/>
    </row>
    <row r="35" spans="1:227" s="590" customFormat="1" ht="13.6" customHeight="1" thickBot="1" x14ac:dyDescent="0.25">
      <c r="A35" s="629"/>
      <c r="B35" s="1478" t="s">
        <v>345</v>
      </c>
      <c r="C35" s="1478"/>
      <c r="D35" s="1478"/>
      <c r="E35" s="1478"/>
      <c r="F35" s="1478"/>
      <c r="G35" s="1478"/>
      <c r="H35" s="1478"/>
      <c r="I35" s="1478"/>
      <c r="J35" s="1478"/>
      <c r="K35" s="1478"/>
      <c r="L35" s="1478"/>
      <c r="M35" s="1478"/>
      <c r="N35" s="1478"/>
      <c r="O35" s="1478"/>
      <c r="P35" s="1478"/>
      <c r="Q35" s="1478"/>
      <c r="R35" s="1478"/>
      <c r="S35" s="1478"/>
      <c r="T35" s="1478"/>
      <c r="U35" s="1478"/>
      <c r="V35" s="1478"/>
      <c r="W35" s="1478"/>
      <c r="X35" s="1478"/>
      <c r="Y35" s="1478"/>
      <c r="Z35" s="1478"/>
      <c r="AA35" s="1478"/>
      <c r="AB35" s="1478"/>
      <c r="AC35" s="1478"/>
      <c r="AD35" s="1478"/>
      <c r="AE35" s="1478"/>
      <c r="AF35" s="1478"/>
      <c r="AG35" s="1478"/>
      <c r="AH35" s="1478"/>
      <c r="AI35" s="1478"/>
      <c r="AJ35" s="1478"/>
      <c r="AK35" s="1478"/>
      <c r="AL35" s="1478"/>
      <c r="AM35" s="1478"/>
      <c r="AN35" s="1478"/>
      <c r="AO35" s="629"/>
      <c r="AQ35" s="1454"/>
      <c r="AR35" s="1455"/>
      <c r="AS35" s="1455"/>
      <c r="AT35" s="1455"/>
      <c r="AU35" s="1455"/>
      <c r="AV35" s="1455"/>
      <c r="AW35" s="1455"/>
      <c r="AX35" s="1455"/>
      <c r="AY35" s="1455"/>
      <c r="AZ35" s="1455"/>
      <c r="BA35" s="1455"/>
      <c r="BB35" s="1455"/>
      <c r="BC35" s="1455"/>
      <c r="BD35" s="1455"/>
      <c r="BE35" s="1455"/>
      <c r="BF35" s="1458"/>
      <c r="BG35" s="1459"/>
      <c r="BH35" s="1477"/>
      <c r="BI35" s="1477"/>
      <c r="BJ35" s="1477"/>
      <c r="BK35" s="1477"/>
      <c r="BL35" s="1477"/>
      <c r="BM35" s="1477"/>
      <c r="BN35" s="1477"/>
      <c r="BO35" s="1477"/>
      <c r="BP35" s="1477"/>
      <c r="BQ35" s="1477"/>
      <c r="BR35" s="1477"/>
      <c r="BS35" s="1477"/>
      <c r="BT35" s="1477"/>
      <c r="BU35" s="1477"/>
      <c r="BV35" s="1477"/>
      <c r="BW35" s="1477"/>
      <c r="BX35" s="1401"/>
      <c r="BY35" s="1401"/>
      <c r="BZ35" s="1424"/>
      <c r="CB35" s="1454"/>
      <c r="CC35" s="1455"/>
      <c r="CD35" s="1455"/>
      <c r="CE35" s="1455"/>
      <c r="CF35" s="1455"/>
      <c r="CG35" s="1455"/>
      <c r="CH35" s="1455"/>
      <c r="CI35" s="1455"/>
      <c r="CJ35" s="1455"/>
      <c r="CK35" s="1455"/>
      <c r="CL35" s="1455"/>
      <c r="CM35" s="1455"/>
      <c r="CN35" s="1455"/>
      <c r="CO35" s="1455"/>
      <c r="CP35" s="1455"/>
      <c r="CQ35" s="1458"/>
      <c r="CR35" s="1458"/>
      <c r="CS35" s="1476"/>
      <c r="CT35" s="1477"/>
      <c r="CU35" s="1477"/>
      <c r="CV35" s="1477"/>
      <c r="CW35" s="1477"/>
      <c r="CX35" s="1477"/>
      <c r="CY35" s="1477"/>
      <c r="CZ35" s="1477"/>
      <c r="DA35" s="1477"/>
      <c r="DB35" s="1477"/>
      <c r="DC35" s="1477"/>
      <c r="DD35" s="1477"/>
      <c r="DE35" s="1477"/>
      <c r="DF35" s="1477"/>
      <c r="DG35" s="1477"/>
      <c r="DH35" s="1477"/>
      <c r="DI35" s="1401"/>
      <c r="DJ35" s="1401"/>
      <c r="DK35" s="1424"/>
      <c r="DM35" s="1454"/>
      <c r="DN35" s="1455"/>
      <c r="DO35" s="1455"/>
      <c r="DP35" s="1455"/>
      <c r="DQ35" s="1455"/>
      <c r="DR35" s="1455"/>
      <c r="DS35" s="1455"/>
      <c r="DT35" s="1455"/>
      <c r="DU35" s="1455"/>
      <c r="DV35" s="1455"/>
      <c r="DW35" s="1455"/>
      <c r="DX35" s="1455"/>
      <c r="DY35" s="1455"/>
      <c r="DZ35" s="1455"/>
      <c r="EA35" s="1455"/>
      <c r="EB35" s="1458"/>
      <c r="EC35" s="1458"/>
      <c r="ED35" s="1476"/>
      <c r="EE35" s="1477"/>
      <c r="EF35" s="1477"/>
      <c r="EG35" s="1477"/>
      <c r="EH35" s="1477"/>
      <c r="EI35" s="1477"/>
      <c r="EJ35" s="1477"/>
      <c r="EK35" s="1477"/>
      <c r="EL35" s="1477"/>
      <c r="EM35" s="1477"/>
      <c r="EN35" s="1477"/>
      <c r="EO35" s="1477"/>
      <c r="EP35" s="1477"/>
      <c r="EQ35" s="1477"/>
      <c r="ER35" s="1477"/>
      <c r="ES35" s="1477"/>
      <c r="ET35" s="1401"/>
      <c r="EU35" s="1401"/>
      <c r="EV35" s="1424"/>
      <c r="EX35" s="1454"/>
      <c r="EY35" s="1455"/>
      <c r="EZ35" s="1455"/>
      <c r="FA35" s="1455"/>
      <c r="FB35" s="1455"/>
      <c r="FC35" s="1455"/>
      <c r="FD35" s="1455"/>
      <c r="FE35" s="1455"/>
      <c r="FF35" s="1455"/>
      <c r="FG35" s="1455"/>
      <c r="FH35" s="1455"/>
      <c r="FI35" s="1455"/>
      <c r="FJ35" s="1455"/>
      <c r="FK35" s="1455"/>
      <c r="FL35" s="1455"/>
      <c r="FM35" s="1458"/>
      <c r="FN35" s="1458"/>
      <c r="FO35" s="1476"/>
      <c r="FP35" s="1477"/>
      <c r="FQ35" s="1477"/>
      <c r="FR35" s="1477"/>
      <c r="FS35" s="1477"/>
      <c r="FT35" s="1477"/>
      <c r="FU35" s="1477"/>
      <c r="FV35" s="1477"/>
      <c r="FW35" s="1477"/>
      <c r="FX35" s="1477"/>
      <c r="FY35" s="1477"/>
      <c r="FZ35" s="1477"/>
      <c r="GA35" s="1477"/>
      <c r="GB35" s="1477"/>
      <c r="GC35" s="1477"/>
      <c r="GD35" s="1477"/>
      <c r="GE35" s="1401"/>
      <c r="GF35" s="1401"/>
      <c r="GG35" s="1424"/>
      <c r="GI35" s="1454"/>
      <c r="GJ35" s="1455"/>
      <c r="GK35" s="1455"/>
      <c r="GL35" s="1455"/>
      <c r="GM35" s="1455"/>
      <c r="GN35" s="1455"/>
      <c r="GO35" s="1455"/>
      <c r="GP35" s="1455"/>
      <c r="GQ35" s="1455"/>
      <c r="GR35" s="1455"/>
      <c r="GS35" s="1455"/>
      <c r="GT35" s="1455"/>
      <c r="GU35" s="1455"/>
      <c r="GV35" s="1455"/>
      <c r="GW35" s="1455"/>
      <c r="GX35" s="1458"/>
      <c r="GY35" s="1458"/>
      <c r="GZ35" s="1476"/>
      <c r="HA35" s="1477"/>
      <c r="HB35" s="1477"/>
      <c r="HC35" s="1477"/>
      <c r="HD35" s="1477"/>
      <c r="HE35" s="1477"/>
      <c r="HF35" s="1477"/>
      <c r="HG35" s="1477"/>
      <c r="HH35" s="1477"/>
      <c r="HI35" s="1477"/>
      <c r="HJ35" s="1477"/>
      <c r="HK35" s="1477"/>
      <c r="HL35" s="1477"/>
      <c r="HM35" s="1477"/>
      <c r="HN35" s="1477"/>
      <c r="HO35" s="1477"/>
      <c r="HP35" s="1401"/>
      <c r="HQ35" s="1401"/>
      <c r="HR35" s="1424"/>
    </row>
    <row r="36" spans="1:227" s="590" customFormat="1" ht="13.6" customHeight="1" x14ac:dyDescent="0.2">
      <c r="A36" s="629"/>
      <c r="B36" s="634"/>
      <c r="C36" s="634"/>
      <c r="D36" s="634"/>
      <c r="E36" s="634"/>
      <c r="F36" s="634"/>
      <c r="G36" s="634"/>
      <c r="H36" s="634"/>
      <c r="I36" s="634"/>
      <c r="J36" s="634"/>
      <c r="K36" s="634"/>
      <c r="L36" s="634"/>
      <c r="M36" s="634"/>
      <c r="N36" s="634"/>
      <c r="O36" s="634"/>
      <c r="P36" s="634"/>
      <c r="Q36" s="634"/>
      <c r="R36" s="634"/>
      <c r="S36" s="634"/>
      <c r="T36" s="634"/>
      <c r="U36" s="634"/>
      <c r="V36" s="634"/>
      <c r="W36" s="634"/>
      <c r="X36" s="634"/>
      <c r="Y36" s="634"/>
      <c r="Z36" s="634"/>
      <c r="AA36" s="634"/>
      <c r="AB36" s="634"/>
      <c r="AC36" s="634"/>
      <c r="AD36" s="634"/>
      <c r="AE36" s="634"/>
      <c r="AF36" s="634"/>
      <c r="AG36" s="634"/>
      <c r="AH36" s="634"/>
      <c r="AI36" s="634"/>
      <c r="AJ36" s="634"/>
      <c r="AK36" s="634"/>
      <c r="AL36" s="634"/>
      <c r="AM36" s="634"/>
      <c r="AN36" s="634"/>
      <c r="AO36" s="629"/>
      <c r="AQ36" s="1479" t="s">
        <v>346</v>
      </c>
      <c r="AR36" s="1480"/>
      <c r="AS36" s="1480"/>
      <c r="AT36" s="1480"/>
      <c r="AU36" s="1480"/>
      <c r="AV36" s="1480"/>
      <c r="AW36" s="1480"/>
      <c r="AX36" s="1480"/>
      <c r="AY36" s="1480"/>
      <c r="AZ36" s="1480"/>
      <c r="BA36" s="1480"/>
      <c r="BB36" s="1480"/>
      <c r="BC36" s="1480"/>
      <c r="BD36" s="1480"/>
      <c r="BE36" s="1480"/>
      <c r="BF36" s="1483" t="s">
        <v>348</v>
      </c>
      <c r="BG36" s="1484"/>
      <c r="BH36" s="1487">
        <f>データ!BQ3</f>
        <v>9215000</v>
      </c>
      <c r="BI36" s="1487"/>
      <c r="BJ36" s="1487"/>
      <c r="BK36" s="1487"/>
      <c r="BL36" s="1487"/>
      <c r="BM36" s="1487"/>
      <c r="BN36" s="1487"/>
      <c r="BO36" s="1487"/>
      <c r="BP36" s="1487"/>
      <c r="BQ36" s="1487"/>
      <c r="BR36" s="1487"/>
      <c r="BS36" s="1487"/>
      <c r="BT36" s="1487"/>
      <c r="BU36" s="1487"/>
      <c r="BV36" s="1487"/>
      <c r="BW36" s="1487"/>
      <c r="BX36" s="1489" t="s">
        <v>340</v>
      </c>
      <c r="BY36" s="1489"/>
      <c r="BZ36" s="1490"/>
      <c r="CB36" s="1479" t="s">
        <v>346</v>
      </c>
      <c r="CC36" s="1480"/>
      <c r="CD36" s="1480"/>
      <c r="CE36" s="1480"/>
      <c r="CF36" s="1480"/>
      <c r="CG36" s="1480"/>
      <c r="CH36" s="1480"/>
      <c r="CI36" s="1480"/>
      <c r="CJ36" s="1480"/>
      <c r="CK36" s="1480"/>
      <c r="CL36" s="1480"/>
      <c r="CM36" s="1480"/>
      <c r="CN36" s="1480"/>
      <c r="CO36" s="1480"/>
      <c r="CP36" s="1480"/>
      <c r="CQ36" s="1483" t="s">
        <v>348</v>
      </c>
      <c r="CR36" s="1483"/>
      <c r="CS36" s="1493">
        <f>データ!BQ4</f>
        <v>1521000</v>
      </c>
      <c r="CT36" s="1487"/>
      <c r="CU36" s="1487"/>
      <c r="CV36" s="1487"/>
      <c r="CW36" s="1487"/>
      <c r="CX36" s="1487"/>
      <c r="CY36" s="1487"/>
      <c r="CZ36" s="1487"/>
      <c r="DA36" s="1487"/>
      <c r="DB36" s="1487"/>
      <c r="DC36" s="1487"/>
      <c r="DD36" s="1487"/>
      <c r="DE36" s="1487"/>
      <c r="DF36" s="1487"/>
      <c r="DG36" s="1487"/>
      <c r="DH36" s="1487"/>
      <c r="DI36" s="1489" t="s">
        <v>340</v>
      </c>
      <c r="DJ36" s="1489"/>
      <c r="DK36" s="1490"/>
      <c r="DM36" s="1479" t="s">
        <v>346</v>
      </c>
      <c r="DN36" s="1480"/>
      <c r="DO36" s="1480"/>
      <c r="DP36" s="1480"/>
      <c r="DQ36" s="1480"/>
      <c r="DR36" s="1480"/>
      <c r="DS36" s="1480"/>
      <c r="DT36" s="1480"/>
      <c r="DU36" s="1480"/>
      <c r="DV36" s="1480"/>
      <c r="DW36" s="1480"/>
      <c r="DX36" s="1480"/>
      <c r="DY36" s="1480"/>
      <c r="DZ36" s="1480"/>
      <c r="EA36" s="1480"/>
      <c r="EB36" s="1483" t="s">
        <v>348</v>
      </c>
      <c r="EC36" s="1483"/>
      <c r="ED36" s="1493">
        <f>データ!BQ5</f>
        <v>1220000</v>
      </c>
      <c r="EE36" s="1487"/>
      <c r="EF36" s="1487"/>
      <c r="EG36" s="1487"/>
      <c r="EH36" s="1487"/>
      <c r="EI36" s="1487"/>
      <c r="EJ36" s="1487"/>
      <c r="EK36" s="1487"/>
      <c r="EL36" s="1487"/>
      <c r="EM36" s="1487"/>
      <c r="EN36" s="1487"/>
      <c r="EO36" s="1487"/>
      <c r="EP36" s="1487"/>
      <c r="EQ36" s="1487"/>
      <c r="ER36" s="1487"/>
      <c r="ES36" s="1487"/>
      <c r="ET36" s="1489" t="s">
        <v>340</v>
      </c>
      <c r="EU36" s="1489"/>
      <c r="EV36" s="1490"/>
      <c r="EX36" s="1479" t="s">
        <v>346</v>
      </c>
      <c r="EY36" s="1480"/>
      <c r="EZ36" s="1480"/>
      <c r="FA36" s="1480"/>
      <c r="FB36" s="1480"/>
      <c r="FC36" s="1480"/>
      <c r="FD36" s="1480"/>
      <c r="FE36" s="1480"/>
      <c r="FF36" s="1480"/>
      <c r="FG36" s="1480"/>
      <c r="FH36" s="1480"/>
      <c r="FI36" s="1480"/>
      <c r="FJ36" s="1480"/>
      <c r="FK36" s="1480"/>
      <c r="FL36" s="1480"/>
      <c r="FM36" s="1483" t="s">
        <v>347</v>
      </c>
      <c r="FN36" s="1483"/>
      <c r="FO36" s="1493">
        <f>データ!BQ6</f>
        <v>29995000</v>
      </c>
      <c r="FP36" s="1487"/>
      <c r="FQ36" s="1487"/>
      <c r="FR36" s="1487"/>
      <c r="FS36" s="1487"/>
      <c r="FT36" s="1487"/>
      <c r="FU36" s="1487"/>
      <c r="FV36" s="1487"/>
      <c r="FW36" s="1487"/>
      <c r="FX36" s="1487"/>
      <c r="FY36" s="1487"/>
      <c r="FZ36" s="1487"/>
      <c r="GA36" s="1487"/>
      <c r="GB36" s="1487"/>
      <c r="GC36" s="1487"/>
      <c r="GD36" s="1487"/>
      <c r="GE36" s="1489" t="s">
        <v>340</v>
      </c>
      <c r="GF36" s="1489"/>
      <c r="GG36" s="1490"/>
      <c r="GI36" s="1479" t="s">
        <v>346</v>
      </c>
      <c r="GJ36" s="1480"/>
      <c r="GK36" s="1480"/>
      <c r="GL36" s="1480"/>
      <c r="GM36" s="1480"/>
      <c r="GN36" s="1480"/>
      <c r="GO36" s="1480"/>
      <c r="GP36" s="1480"/>
      <c r="GQ36" s="1480"/>
      <c r="GR36" s="1480"/>
      <c r="GS36" s="1480"/>
      <c r="GT36" s="1480"/>
      <c r="GU36" s="1480"/>
      <c r="GV36" s="1480"/>
      <c r="GW36" s="1480"/>
      <c r="GX36" s="1483" t="s">
        <v>348</v>
      </c>
      <c r="GY36" s="1483"/>
      <c r="GZ36" s="1493">
        <f>データ!BQ7</f>
        <v>5936000</v>
      </c>
      <c r="HA36" s="1487"/>
      <c r="HB36" s="1487"/>
      <c r="HC36" s="1487"/>
      <c r="HD36" s="1487"/>
      <c r="HE36" s="1487"/>
      <c r="HF36" s="1487"/>
      <c r="HG36" s="1487"/>
      <c r="HH36" s="1487"/>
      <c r="HI36" s="1487"/>
      <c r="HJ36" s="1487"/>
      <c r="HK36" s="1487"/>
      <c r="HL36" s="1487"/>
      <c r="HM36" s="1487"/>
      <c r="HN36" s="1487"/>
      <c r="HO36" s="1487"/>
      <c r="HP36" s="1489" t="s">
        <v>340</v>
      </c>
      <c r="HQ36" s="1489"/>
      <c r="HR36" s="1490"/>
    </row>
    <row r="37" spans="1:227" s="590" customFormat="1" ht="13.6" customHeight="1" thickBot="1" x14ac:dyDescent="0.25">
      <c r="A37" s="629"/>
      <c r="B37" s="634"/>
      <c r="C37" s="634"/>
      <c r="D37" s="634"/>
      <c r="E37" s="634"/>
      <c r="F37" s="634"/>
      <c r="G37" s="634"/>
      <c r="H37" s="634"/>
      <c r="I37" s="634"/>
      <c r="J37" s="634"/>
      <c r="K37" s="634"/>
      <c r="L37" s="634"/>
      <c r="M37" s="634"/>
      <c r="N37" s="634"/>
      <c r="O37" s="634"/>
      <c r="P37" s="634"/>
      <c r="Q37" s="634"/>
      <c r="R37" s="634"/>
      <c r="S37" s="634"/>
      <c r="T37" s="634"/>
      <c r="U37" s="634"/>
      <c r="V37" s="634"/>
      <c r="W37" s="634"/>
      <c r="X37" s="634"/>
      <c r="Y37" s="634"/>
      <c r="Z37" s="634"/>
      <c r="AA37" s="634"/>
      <c r="AB37" s="634"/>
      <c r="AC37" s="634"/>
      <c r="AD37" s="634"/>
      <c r="AE37" s="634"/>
      <c r="AF37" s="634"/>
      <c r="AG37" s="634"/>
      <c r="AH37" s="634"/>
      <c r="AI37" s="634"/>
      <c r="AJ37" s="634"/>
      <c r="AK37" s="634"/>
      <c r="AL37" s="634"/>
      <c r="AM37" s="634"/>
      <c r="AN37" s="634"/>
      <c r="AO37" s="629"/>
      <c r="AQ37" s="1481"/>
      <c r="AR37" s="1482"/>
      <c r="AS37" s="1482"/>
      <c r="AT37" s="1482"/>
      <c r="AU37" s="1482"/>
      <c r="AV37" s="1482"/>
      <c r="AW37" s="1482"/>
      <c r="AX37" s="1482"/>
      <c r="AY37" s="1482"/>
      <c r="AZ37" s="1482"/>
      <c r="BA37" s="1482"/>
      <c r="BB37" s="1482"/>
      <c r="BC37" s="1482"/>
      <c r="BD37" s="1482"/>
      <c r="BE37" s="1482"/>
      <c r="BF37" s="1485"/>
      <c r="BG37" s="1486"/>
      <c r="BH37" s="1488"/>
      <c r="BI37" s="1488"/>
      <c r="BJ37" s="1488"/>
      <c r="BK37" s="1488"/>
      <c r="BL37" s="1488"/>
      <c r="BM37" s="1488"/>
      <c r="BN37" s="1488"/>
      <c r="BO37" s="1488"/>
      <c r="BP37" s="1488"/>
      <c r="BQ37" s="1488"/>
      <c r="BR37" s="1488"/>
      <c r="BS37" s="1488"/>
      <c r="BT37" s="1488"/>
      <c r="BU37" s="1488"/>
      <c r="BV37" s="1488"/>
      <c r="BW37" s="1488"/>
      <c r="BX37" s="1491"/>
      <c r="BY37" s="1491"/>
      <c r="BZ37" s="1492"/>
      <c r="CB37" s="1481"/>
      <c r="CC37" s="1482"/>
      <c r="CD37" s="1482"/>
      <c r="CE37" s="1482"/>
      <c r="CF37" s="1482"/>
      <c r="CG37" s="1482"/>
      <c r="CH37" s="1482"/>
      <c r="CI37" s="1482"/>
      <c r="CJ37" s="1482"/>
      <c r="CK37" s="1482"/>
      <c r="CL37" s="1482"/>
      <c r="CM37" s="1482"/>
      <c r="CN37" s="1482"/>
      <c r="CO37" s="1482"/>
      <c r="CP37" s="1482"/>
      <c r="CQ37" s="1485"/>
      <c r="CR37" s="1485"/>
      <c r="CS37" s="1494"/>
      <c r="CT37" s="1488"/>
      <c r="CU37" s="1488"/>
      <c r="CV37" s="1488"/>
      <c r="CW37" s="1488"/>
      <c r="CX37" s="1488"/>
      <c r="CY37" s="1488"/>
      <c r="CZ37" s="1488"/>
      <c r="DA37" s="1488"/>
      <c r="DB37" s="1488"/>
      <c r="DC37" s="1488"/>
      <c r="DD37" s="1488"/>
      <c r="DE37" s="1488"/>
      <c r="DF37" s="1488"/>
      <c r="DG37" s="1488"/>
      <c r="DH37" s="1488"/>
      <c r="DI37" s="1491"/>
      <c r="DJ37" s="1491"/>
      <c r="DK37" s="1492"/>
      <c r="DM37" s="1481"/>
      <c r="DN37" s="1482"/>
      <c r="DO37" s="1482"/>
      <c r="DP37" s="1482"/>
      <c r="DQ37" s="1482"/>
      <c r="DR37" s="1482"/>
      <c r="DS37" s="1482"/>
      <c r="DT37" s="1482"/>
      <c r="DU37" s="1482"/>
      <c r="DV37" s="1482"/>
      <c r="DW37" s="1482"/>
      <c r="DX37" s="1482"/>
      <c r="DY37" s="1482"/>
      <c r="DZ37" s="1482"/>
      <c r="EA37" s="1482"/>
      <c r="EB37" s="1485"/>
      <c r="EC37" s="1485"/>
      <c r="ED37" s="1494"/>
      <c r="EE37" s="1488"/>
      <c r="EF37" s="1488"/>
      <c r="EG37" s="1488"/>
      <c r="EH37" s="1488"/>
      <c r="EI37" s="1488"/>
      <c r="EJ37" s="1488"/>
      <c r="EK37" s="1488"/>
      <c r="EL37" s="1488"/>
      <c r="EM37" s="1488"/>
      <c r="EN37" s="1488"/>
      <c r="EO37" s="1488"/>
      <c r="EP37" s="1488"/>
      <c r="EQ37" s="1488"/>
      <c r="ER37" s="1488"/>
      <c r="ES37" s="1488"/>
      <c r="ET37" s="1491"/>
      <c r="EU37" s="1491"/>
      <c r="EV37" s="1492"/>
      <c r="EX37" s="1481"/>
      <c r="EY37" s="1482"/>
      <c r="EZ37" s="1482"/>
      <c r="FA37" s="1482"/>
      <c r="FB37" s="1482"/>
      <c r="FC37" s="1482"/>
      <c r="FD37" s="1482"/>
      <c r="FE37" s="1482"/>
      <c r="FF37" s="1482"/>
      <c r="FG37" s="1482"/>
      <c r="FH37" s="1482"/>
      <c r="FI37" s="1482"/>
      <c r="FJ37" s="1482"/>
      <c r="FK37" s="1482"/>
      <c r="FL37" s="1482"/>
      <c r="FM37" s="1485"/>
      <c r="FN37" s="1485"/>
      <c r="FO37" s="1494"/>
      <c r="FP37" s="1488"/>
      <c r="FQ37" s="1488"/>
      <c r="FR37" s="1488"/>
      <c r="FS37" s="1488"/>
      <c r="FT37" s="1488"/>
      <c r="FU37" s="1488"/>
      <c r="FV37" s="1488"/>
      <c r="FW37" s="1488"/>
      <c r="FX37" s="1488"/>
      <c r="FY37" s="1488"/>
      <c r="FZ37" s="1488"/>
      <c r="GA37" s="1488"/>
      <c r="GB37" s="1488"/>
      <c r="GC37" s="1488"/>
      <c r="GD37" s="1488"/>
      <c r="GE37" s="1491"/>
      <c r="GF37" s="1491"/>
      <c r="GG37" s="1492"/>
      <c r="GI37" s="1481"/>
      <c r="GJ37" s="1482"/>
      <c r="GK37" s="1482"/>
      <c r="GL37" s="1482"/>
      <c r="GM37" s="1482"/>
      <c r="GN37" s="1482"/>
      <c r="GO37" s="1482"/>
      <c r="GP37" s="1482"/>
      <c r="GQ37" s="1482"/>
      <c r="GR37" s="1482"/>
      <c r="GS37" s="1482"/>
      <c r="GT37" s="1482"/>
      <c r="GU37" s="1482"/>
      <c r="GV37" s="1482"/>
      <c r="GW37" s="1482"/>
      <c r="GX37" s="1485"/>
      <c r="GY37" s="1485"/>
      <c r="GZ37" s="1494"/>
      <c r="HA37" s="1488"/>
      <c r="HB37" s="1488"/>
      <c r="HC37" s="1488"/>
      <c r="HD37" s="1488"/>
      <c r="HE37" s="1488"/>
      <c r="HF37" s="1488"/>
      <c r="HG37" s="1488"/>
      <c r="HH37" s="1488"/>
      <c r="HI37" s="1488"/>
      <c r="HJ37" s="1488"/>
      <c r="HK37" s="1488"/>
      <c r="HL37" s="1488"/>
      <c r="HM37" s="1488"/>
      <c r="HN37" s="1488"/>
      <c r="HO37" s="1488"/>
      <c r="HP37" s="1491"/>
      <c r="HQ37" s="1491"/>
      <c r="HR37" s="1492"/>
    </row>
    <row r="38" spans="1:227" s="590" customFormat="1" ht="13.6" customHeight="1" x14ac:dyDescent="0.2">
      <c r="A38" s="629"/>
      <c r="B38" s="1495" t="s">
        <v>349</v>
      </c>
      <c r="C38" s="1495"/>
      <c r="D38" s="1495"/>
      <c r="E38" s="1495"/>
      <c r="F38" s="1495"/>
      <c r="G38" s="1495"/>
      <c r="H38" s="1495"/>
      <c r="I38" s="1495"/>
      <c r="J38" s="1495"/>
      <c r="K38" s="1495"/>
      <c r="L38" s="1495"/>
      <c r="M38" s="1495"/>
      <c r="N38" s="1495"/>
      <c r="O38" s="1495"/>
      <c r="P38" s="1495"/>
      <c r="Q38" s="1495"/>
      <c r="R38" s="1495"/>
      <c r="S38" s="1495"/>
      <c r="T38" s="1495"/>
      <c r="U38" s="1495"/>
      <c r="V38" s="1495"/>
      <c r="W38" s="1495"/>
      <c r="X38" s="1495"/>
      <c r="Y38" s="1495"/>
      <c r="Z38" s="1495"/>
      <c r="AA38" s="1495"/>
      <c r="AB38" s="1495"/>
      <c r="AC38" s="1495"/>
      <c r="AD38" s="1495"/>
      <c r="AE38" s="1495"/>
      <c r="AF38" s="1495"/>
      <c r="AG38" s="1495"/>
      <c r="AH38" s="1495"/>
      <c r="AI38" s="1495"/>
      <c r="AJ38" s="1495"/>
      <c r="AK38" s="1495"/>
      <c r="AL38" s="1495"/>
      <c r="AM38" s="1495"/>
      <c r="AN38" s="1495"/>
      <c r="AO38" s="629"/>
      <c r="AQ38" s="1496" t="s">
        <v>350</v>
      </c>
      <c r="AR38" s="1497"/>
      <c r="AS38" s="1497"/>
      <c r="AT38" s="1497"/>
      <c r="AU38" s="1497"/>
      <c r="AV38" s="1497"/>
      <c r="AW38" s="1497"/>
      <c r="AX38" s="1497"/>
      <c r="AY38" s="1497"/>
      <c r="AZ38" s="1497"/>
      <c r="BA38" s="1497"/>
      <c r="BB38" s="1497"/>
      <c r="BC38" s="1497"/>
      <c r="BD38" s="1497"/>
      <c r="BE38" s="1497"/>
      <c r="BF38" s="1483" t="s">
        <v>351</v>
      </c>
      <c r="BG38" s="1484"/>
      <c r="BH38" s="1500"/>
      <c r="BI38" s="1500"/>
      <c r="BJ38" s="1500"/>
      <c r="BK38" s="1500"/>
      <c r="BL38" s="1500"/>
      <c r="BM38" s="1500"/>
      <c r="BN38" s="1500"/>
      <c r="BO38" s="1500"/>
      <c r="BP38" s="1500"/>
      <c r="BQ38" s="1500"/>
      <c r="BR38" s="1500"/>
      <c r="BS38" s="1500"/>
      <c r="BT38" s="1500"/>
      <c r="BU38" s="1500"/>
      <c r="BV38" s="1500"/>
      <c r="BW38" s="1500"/>
      <c r="BX38" s="1489" t="s">
        <v>340</v>
      </c>
      <c r="BY38" s="1489"/>
      <c r="BZ38" s="1502"/>
      <c r="CB38" s="1496" t="s">
        <v>350</v>
      </c>
      <c r="CC38" s="1497"/>
      <c r="CD38" s="1497"/>
      <c r="CE38" s="1497"/>
      <c r="CF38" s="1497"/>
      <c r="CG38" s="1497"/>
      <c r="CH38" s="1497"/>
      <c r="CI38" s="1497"/>
      <c r="CJ38" s="1497"/>
      <c r="CK38" s="1497"/>
      <c r="CL38" s="1497"/>
      <c r="CM38" s="1497"/>
      <c r="CN38" s="1497"/>
      <c r="CO38" s="1497"/>
      <c r="CP38" s="1497"/>
      <c r="CQ38" s="1483" t="s">
        <v>352</v>
      </c>
      <c r="CR38" s="1483"/>
      <c r="CS38" s="1503"/>
      <c r="CT38" s="1500"/>
      <c r="CU38" s="1500"/>
      <c r="CV38" s="1500"/>
      <c r="CW38" s="1500"/>
      <c r="CX38" s="1500"/>
      <c r="CY38" s="1500"/>
      <c r="CZ38" s="1500"/>
      <c r="DA38" s="1500"/>
      <c r="DB38" s="1500"/>
      <c r="DC38" s="1500"/>
      <c r="DD38" s="1500"/>
      <c r="DE38" s="1500"/>
      <c r="DF38" s="1500"/>
      <c r="DG38" s="1500"/>
      <c r="DH38" s="1500"/>
      <c r="DI38" s="1489" t="s">
        <v>340</v>
      </c>
      <c r="DJ38" s="1489"/>
      <c r="DK38" s="1502"/>
      <c r="DM38" s="1496" t="s">
        <v>350</v>
      </c>
      <c r="DN38" s="1497"/>
      <c r="DO38" s="1497"/>
      <c r="DP38" s="1497"/>
      <c r="DQ38" s="1497"/>
      <c r="DR38" s="1497"/>
      <c r="DS38" s="1497"/>
      <c r="DT38" s="1497"/>
      <c r="DU38" s="1497"/>
      <c r="DV38" s="1497"/>
      <c r="DW38" s="1497"/>
      <c r="DX38" s="1497"/>
      <c r="DY38" s="1497"/>
      <c r="DZ38" s="1497"/>
      <c r="EA38" s="1497"/>
      <c r="EB38" s="1483" t="s">
        <v>351</v>
      </c>
      <c r="EC38" s="1483"/>
      <c r="ED38" s="1503"/>
      <c r="EE38" s="1500"/>
      <c r="EF38" s="1500"/>
      <c r="EG38" s="1500"/>
      <c r="EH38" s="1500"/>
      <c r="EI38" s="1500"/>
      <c r="EJ38" s="1500"/>
      <c r="EK38" s="1500"/>
      <c r="EL38" s="1500"/>
      <c r="EM38" s="1500"/>
      <c r="EN38" s="1500"/>
      <c r="EO38" s="1500"/>
      <c r="EP38" s="1500"/>
      <c r="EQ38" s="1500"/>
      <c r="ER38" s="1500"/>
      <c r="ES38" s="1500"/>
      <c r="ET38" s="1489" t="s">
        <v>340</v>
      </c>
      <c r="EU38" s="1489"/>
      <c r="EV38" s="1502"/>
      <c r="EX38" s="1496" t="s">
        <v>350</v>
      </c>
      <c r="EY38" s="1497"/>
      <c r="EZ38" s="1497"/>
      <c r="FA38" s="1497"/>
      <c r="FB38" s="1497"/>
      <c r="FC38" s="1497"/>
      <c r="FD38" s="1497"/>
      <c r="FE38" s="1497"/>
      <c r="FF38" s="1497"/>
      <c r="FG38" s="1497"/>
      <c r="FH38" s="1497"/>
      <c r="FI38" s="1497"/>
      <c r="FJ38" s="1497"/>
      <c r="FK38" s="1497"/>
      <c r="FL38" s="1497"/>
      <c r="FM38" s="1483" t="s">
        <v>352</v>
      </c>
      <c r="FN38" s="1483"/>
      <c r="FO38" s="1503"/>
      <c r="FP38" s="1500"/>
      <c r="FQ38" s="1500"/>
      <c r="FR38" s="1500"/>
      <c r="FS38" s="1500"/>
      <c r="FT38" s="1500"/>
      <c r="FU38" s="1500"/>
      <c r="FV38" s="1500"/>
      <c r="FW38" s="1500"/>
      <c r="FX38" s="1500"/>
      <c r="FY38" s="1500"/>
      <c r="FZ38" s="1500"/>
      <c r="GA38" s="1500"/>
      <c r="GB38" s="1500"/>
      <c r="GC38" s="1500"/>
      <c r="GD38" s="1500"/>
      <c r="GE38" s="1489" t="s">
        <v>340</v>
      </c>
      <c r="GF38" s="1489"/>
      <c r="GG38" s="1502"/>
      <c r="GI38" s="1496" t="s">
        <v>350</v>
      </c>
      <c r="GJ38" s="1497"/>
      <c r="GK38" s="1497"/>
      <c r="GL38" s="1497"/>
      <c r="GM38" s="1497"/>
      <c r="GN38" s="1497"/>
      <c r="GO38" s="1497"/>
      <c r="GP38" s="1497"/>
      <c r="GQ38" s="1497"/>
      <c r="GR38" s="1497"/>
      <c r="GS38" s="1497"/>
      <c r="GT38" s="1497"/>
      <c r="GU38" s="1497"/>
      <c r="GV38" s="1497"/>
      <c r="GW38" s="1497"/>
      <c r="GX38" s="1483" t="s">
        <v>351</v>
      </c>
      <c r="GY38" s="1483"/>
      <c r="GZ38" s="1503"/>
      <c r="HA38" s="1500"/>
      <c r="HB38" s="1500"/>
      <c r="HC38" s="1500"/>
      <c r="HD38" s="1500"/>
      <c r="HE38" s="1500"/>
      <c r="HF38" s="1500"/>
      <c r="HG38" s="1500"/>
      <c r="HH38" s="1500"/>
      <c r="HI38" s="1500"/>
      <c r="HJ38" s="1500"/>
      <c r="HK38" s="1500"/>
      <c r="HL38" s="1500"/>
      <c r="HM38" s="1500"/>
      <c r="HN38" s="1500"/>
      <c r="HO38" s="1500"/>
      <c r="HP38" s="1489" t="s">
        <v>340</v>
      </c>
      <c r="HQ38" s="1489"/>
      <c r="HR38" s="1502"/>
    </row>
    <row r="39" spans="1:227" s="590" customFormat="1" x14ac:dyDescent="0.2">
      <c r="A39" s="629"/>
      <c r="B39" s="635"/>
      <c r="C39" s="635"/>
      <c r="D39" s="635"/>
      <c r="E39" s="635"/>
      <c r="F39" s="635"/>
      <c r="G39" s="635"/>
      <c r="H39" s="635"/>
      <c r="I39" s="635"/>
      <c r="J39" s="635"/>
      <c r="K39" s="635"/>
      <c r="L39" s="635"/>
      <c r="M39" s="635"/>
      <c r="N39" s="635"/>
      <c r="O39" s="635"/>
      <c r="P39" s="635"/>
      <c r="Q39" s="635"/>
      <c r="R39" s="635"/>
      <c r="S39" s="635"/>
      <c r="T39" s="635"/>
      <c r="U39" s="635"/>
      <c r="V39" s="635"/>
      <c r="W39" s="635"/>
      <c r="X39" s="635"/>
      <c r="Y39" s="635"/>
      <c r="Z39" s="635"/>
      <c r="AA39" s="635"/>
      <c r="AB39" s="635"/>
      <c r="AC39" s="635"/>
      <c r="AD39" s="635"/>
      <c r="AE39" s="635"/>
      <c r="AF39" s="635"/>
      <c r="AG39" s="635"/>
      <c r="AH39" s="635"/>
      <c r="AI39" s="635"/>
      <c r="AJ39" s="635"/>
      <c r="AK39" s="635"/>
      <c r="AL39" s="635"/>
      <c r="AM39" s="635"/>
      <c r="AN39" s="635"/>
      <c r="AO39" s="629"/>
      <c r="AQ39" s="1498"/>
      <c r="AR39" s="1499"/>
      <c r="AS39" s="1499"/>
      <c r="AT39" s="1499"/>
      <c r="AU39" s="1499"/>
      <c r="AV39" s="1499"/>
      <c r="AW39" s="1499"/>
      <c r="AX39" s="1499"/>
      <c r="AY39" s="1499"/>
      <c r="AZ39" s="1499"/>
      <c r="BA39" s="1499"/>
      <c r="BB39" s="1499"/>
      <c r="BC39" s="1499"/>
      <c r="BD39" s="1499"/>
      <c r="BE39" s="1499"/>
      <c r="BF39" s="1458"/>
      <c r="BG39" s="1459"/>
      <c r="BH39" s="1501"/>
      <c r="BI39" s="1501"/>
      <c r="BJ39" s="1501"/>
      <c r="BK39" s="1501"/>
      <c r="BL39" s="1501"/>
      <c r="BM39" s="1501"/>
      <c r="BN39" s="1501"/>
      <c r="BO39" s="1501"/>
      <c r="BP39" s="1501"/>
      <c r="BQ39" s="1501"/>
      <c r="BR39" s="1501"/>
      <c r="BS39" s="1501"/>
      <c r="BT39" s="1501"/>
      <c r="BU39" s="1501"/>
      <c r="BV39" s="1501"/>
      <c r="BW39" s="1501"/>
      <c r="BX39" s="1401"/>
      <c r="BY39" s="1401"/>
      <c r="BZ39" s="1424"/>
      <c r="CB39" s="1498"/>
      <c r="CC39" s="1499"/>
      <c r="CD39" s="1499"/>
      <c r="CE39" s="1499"/>
      <c r="CF39" s="1499"/>
      <c r="CG39" s="1499"/>
      <c r="CH39" s="1499"/>
      <c r="CI39" s="1499"/>
      <c r="CJ39" s="1499"/>
      <c r="CK39" s="1499"/>
      <c r="CL39" s="1499"/>
      <c r="CM39" s="1499"/>
      <c r="CN39" s="1499"/>
      <c r="CO39" s="1499"/>
      <c r="CP39" s="1499"/>
      <c r="CQ39" s="1458"/>
      <c r="CR39" s="1458"/>
      <c r="CS39" s="1504"/>
      <c r="CT39" s="1501"/>
      <c r="CU39" s="1501"/>
      <c r="CV39" s="1501"/>
      <c r="CW39" s="1501"/>
      <c r="CX39" s="1501"/>
      <c r="CY39" s="1501"/>
      <c r="CZ39" s="1501"/>
      <c r="DA39" s="1501"/>
      <c r="DB39" s="1501"/>
      <c r="DC39" s="1501"/>
      <c r="DD39" s="1501"/>
      <c r="DE39" s="1501"/>
      <c r="DF39" s="1501"/>
      <c r="DG39" s="1501"/>
      <c r="DH39" s="1501"/>
      <c r="DI39" s="1401"/>
      <c r="DJ39" s="1401"/>
      <c r="DK39" s="1424"/>
      <c r="DM39" s="1498"/>
      <c r="DN39" s="1499"/>
      <c r="DO39" s="1499"/>
      <c r="DP39" s="1499"/>
      <c r="DQ39" s="1499"/>
      <c r="DR39" s="1499"/>
      <c r="DS39" s="1499"/>
      <c r="DT39" s="1499"/>
      <c r="DU39" s="1499"/>
      <c r="DV39" s="1499"/>
      <c r="DW39" s="1499"/>
      <c r="DX39" s="1499"/>
      <c r="DY39" s="1499"/>
      <c r="DZ39" s="1499"/>
      <c r="EA39" s="1499"/>
      <c r="EB39" s="1458"/>
      <c r="EC39" s="1458"/>
      <c r="ED39" s="1504"/>
      <c r="EE39" s="1501"/>
      <c r="EF39" s="1501"/>
      <c r="EG39" s="1501"/>
      <c r="EH39" s="1501"/>
      <c r="EI39" s="1501"/>
      <c r="EJ39" s="1501"/>
      <c r="EK39" s="1501"/>
      <c r="EL39" s="1501"/>
      <c r="EM39" s="1501"/>
      <c r="EN39" s="1501"/>
      <c r="EO39" s="1501"/>
      <c r="EP39" s="1501"/>
      <c r="EQ39" s="1501"/>
      <c r="ER39" s="1501"/>
      <c r="ES39" s="1501"/>
      <c r="ET39" s="1401"/>
      <c r="EU39" s="1401"/>
      <c r="EV39" s="1424"/>
      <c r="EX39" s="1498"/>
      <c r="EY39" s="1499"/>
      <c r="EZ39" s="1499"/>
      <c r="FA39" s="1499"/>
      <c r="FB39" s="1499"/>
      <c r="FC39" s="1499"/>
      <c r="FD39" s="1499"/>
      <c r="FE39" s="1499"/>
      <c r="FF39" s="1499"/>
      <c r="FG39" s="1499"/>
      <c r="FH39" s="1499"/>
      <c r="FI39" s="1499"/>
      <c r="FJ39" s="1499"/>
      <c r="FK39" s="1499"/>
      <c r="FL39" s="1499"/>
      <c r="FM39" s="1458"/>
      <c r="FN39" s="1458"/>
      <c r="FO39" s="1504"/>
      <c r="FP39" s="1501"/>
      <c r="FQ39" s="1501"/>
      <c r="FR39" s="1501"/>
      <c r="FS39" s="1501"/>
      <c r="FT39" s="1501"/>
      <c r="FU39" s="1501"/>
      <c r="FV39" s="1501"/>
      <c r="FW39" s="1501"/>
      <c r="FX39" s="1501"/>
      <c r="FY39" s="1501"/>
      <c r="FZ39" s="1501"/>
      <c r="GA39" s="1501"/>
      <c r="GB39" s="1501"/>
      <c r="GC39" s="1501"/>
      <c r="GD39" s="1501"/>
      <c r="GE39" s="1401"/>
      <c r="GF39" s="1401"/>
      <c r="GG39" s="1424"/>
      <c r="GI39" s="1498"/>
      <c r="GJ39" s="1499"/>
      <c r="GK39" s="1499"/>
      <c r="GL39" s="1499"/>
      <c r="GM39" s="1499"/>
      <c r="GN39" s="1499"/>
      <c r="GO39" s="1499"/>
      <c r="GP39" s="1499"/>
      <c r="GQ39" s="1499"/>
      <c r="GR39" s="1499"/>
      <c r="GS39" s="1499"/>
      <c r="GT39" s="1499"/>
      <c r="GU39" s="1499"/>
      <c r="GV39" s="1499"/>
      <c r="GW39" s="1499"/>
      <c r="GX39" s="1458"/>
      <c r="GY39" s="1458"/>
      <c r="GZ39" s="1504"/>
      <c r="HA39" s="1501"/>
      <c r="HB39" s="1501"/>
      <c r="HC39" s="1501"/>
      <c r="HD39" s="1501"/>
      <c r="HE39" s="1501"/>
      <c r="HF39" s="1501"/>
      <c r="HG39" s="1501"/>
      <c r="HH39" s="1501"/>
      <c r="HI39" s="1501"/>
      <c r="HJ39" s="1501"/>
      <c r="HK39" s="1501"/>
      <c r="HL39" s="1501"/>
      <c r="HM39" s="1501"/>
      <c r="HN39" s="1501"/>
      <c r="HO39" s="1501"/>
      <c r="HP39" s="1401"/>
      <c r="HQ39" s="1401"/>
      <c r="HR39" s="1424"/>
      <c r="HS39" s="1513"/>
    </row>
    <row r="40" spans="1:227" s="590" customFormat="1" ht="13.6" customHeight="1" x14ac:dyDescent="0.2">
      <c r="A40" s="636" t="s">
        <v>398</v>
      </c>
      <c r="B40" s="637" t="s">
        <v>353</v>
      </c>
      <c r="D40" s="629"/>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629"/>
      <c r="AM40" s="629"/>
      <c r="AN40" s="629"/>
      <c r="AO40" s="629"/>
      <c r="AQ40" s="638"/>
      <c r="AR40" s="639"/>
      <c r="AS40" s="639"/>
      <c r="AT40" s="639"/>
      <c r="AU40" s="639"/>
      <c r="AV40" s="1505" t="s">
        <v>354</v>
      </c>
      <c r="AW40" s="1506"/>
      <c r="AX40" s="1506"/>
      <c r="AY40" s="1506"/>
      <c r="AZ40" s="1506"/>
      <c r="BA40" s="1506"/>
      <c r="BB40" s="1506"/>
      <c r="BC40" s="1506"/>
      <c r="BD40" s="1506"/>
      <c r="BE40" s="1506"/>
      <c r="BF40" s="1506"/>
      <c r="BG40" s="1514"/>
      <c r="BH40" s="1510"/>
      <c r="BI40" s="1510"/>
      <c r="BJ40" s="1510"/>
      <c r="BK40" s="1510"/>
      <c r="BL40" s="1510"/>
      <c r="BM40" s="1510"/>
      <c r="BN40" s="1510"/>
      <c r="BO40" s="1510"/>
      <c r="BP40" s="1510"/>
      <c r="BQ40" s="1510"/>
      <c r="BR40" s="1510"/>
      <c r="BS40" s="1510"/>
      <c r="BT40" s="1510"/>
      <c r="BU40" s="1510"/>
      <c r="BV40" s="1510"/>
      <c r="BW40" s="1510"/>
      <c r="BX40" s="1464" t="s">
        <v>340</v>
      </c>
      <c r="BY40" s="1464"/>
      <c r="BZ40" s="1465"/>
      <c r="CB40" s="638"/>
      <c r="CC40" s="639"/>
      <c r="CD40" s="639"/>
      <c r="CE40" s="639"/>
      <c r="CF40" s="639"/>
      <c r="CG40" s="1505" t="s">
        <v>354</v>
      </c>
      <c r="CH40" s="1506"/>
      <c r="CI40" s="1506"/>
      <c r="CJ40" s="1506"/>
      <c r="CK40" s="1506"/>
      <c r="CL40" s="1506"/>
      <c r="CM40" s="1506"/>
      <c r="CN40" s="1506"/>
      <c r="CO40" s="1506"/>
      <c r="CP40" s="1506"/>
      <c r="CQ40" s="1506"/>
      <c r="CR40" s="1506"/>
      <c r="CS40" s="1509"/>
      <c r="CT40" s="1510"/>
      <c r="CU40" s="1510"/>
      <c r="CV40" s="1510"/>
      <c r="CW40" s="1510"/>
      <c r="CX40" s="1510"/>
      <c r="CY40" s="1510"/>
      <c r="CZ40" s="1510"/>
      <c r="DA40" s="1510"/>
      <c r="DB40" s="1510"/>
      <c r="DC40" s="1510"/>
      <c r="DD40" s="1510"/>
      <c r="DE40" s="1510"/>
      <c r="DF40" s="1510"/>
      <c r="DG40" s="1510"/>
      <c r="DH40" s="1510"/>
      <c r="DI40" s="1464" t="s">
        <v>340</v>
      </c>
      <c r="DJ40" s="1464"/>
      <c r="DK40" s="1465"/>
      <c r="DM40" s="638"/>
      <c r="DN40" s="639"/>
      <c r="DO40" s="639"/>
      <c r="DP40" s="639"/>
      <c r="DQ40" s="639"/>
      <c r="DR40" s="1505" t="s">
        <v>354</v>
      </c>
      <c r="DS40" s="1506"/>
      <c r="DT40" s="1506"/>
      <c r="DU40" s="1506"/>
      <c r="DV40" s="1506"/>
      <c r="DW40" s="1506"/>
      <c r="DX40" s="1506"/>
      <c r="DY40" s="1506"/>
      <c r="DZ40" s="1506"/>
      <c r="EA40" s="1506"/>
      <c r="EB40" s="1506"/>
      <c r="EC40" s="1506"/>
      <c r="ED40" s="1509"/>
      <c r="EE40" s="1510"/>
      <c r="EF40" s="1510"/>
      <c r="EG40" s="1510"/>
      <c r="EH40" s="1510"/>
      <c r="EI40" s="1510"/>
      <c r="EJ40" s="1510"/>
      <c r="EK40" s="1510"/>
      <c r="EL40" s="1510"/>
      <c r="EM40" s="1510"/>
      <c r="EN40" s="1510"/>
      <c r="EO40" s="1510"/>
      <c r="EP40" s="1510"/>
      <c r="EQ40" s="1510"/>
      <c r="ER40" s="1510"/>
      <c r="ES40" s="1510"/>
      <c r="ET40" s="1464" t="s">
        <v>340</v>
      </c>
      <c r="EU40" s="1464"/>
      <c r="EV40" s="1465"/>
      <c r="EX40" s="638"/>
      <c r="EY40" s="639"/>
      <c r="EZ40" s="639"/>
      <c r="FA40" s="639"/>
      <c r="FB40" s="639"/>
      <c r="FC40" s="1505" t="s">
        <v>354</v>
      </c>
      <c r="FD40" s="1506"/>
      <c r="FE40" s="1506"/>
      <c r="FF40" s="1506"/>
      <c r="FG40" s="1506"/>
      <c r="FH40" s="1506"/>
      <c r="FI40" s="1506"/>
      <c r="FJ40" s="1506"/>
      <c r="FK40" s="1506"/>
      <c r="FL40" s="1506"/>
      <c r="FM40" s="1506"/>
      <c r="FN40" s="1506"/>
      <c r="FO40" s="1509"/>
      <c r="FP40" s="1510"/>
      <c r="FQ40" s="1510"/>
      <c r="FR40" s="1510"/>
      <c r="FS40" s="1510"/>
      <c r="FT40" s="1510"/>
      <c r="FU40" s="1510"/>
      <c r="FV40" s="1510"/>
      <c r="FW40" s="1510"/>
      <c r="FX40" s="1510"/>
      <c r="FY40" s="1510"/>
      <c r="FZ40" s="1510"/>
      <c r="GA40" s="1510"/>
      <c r="GB40" s="1510"/>
      <c r="GC40" s="1510"/>
      <c r="GD40" s="1510"/>
      <c r="GE40" s="1464" t="s">
        <v>340</v>
      </c>
      <c r="GF40" s="1464"/>
      <c r="GG40" s="1465"/>
      <c r="GI40" s="638"/>
      <c r="GJ40" s="639"/>
      <c r="GK40" s="639"/>
      <c r="GL40" s="639"/>
      <c r="GM40" s="639"/>
      <c r="GN40" s="1505" t="s">
        <v>354</v>
      </c>
      <c r="GO40" s="1506"/>
      <c r="GP40" s="1506"/>
      <c r="GQ40" s="1506"/>
      <c r="GR40" s="1506"/>
      <c r="GS40" s="1506"/>
      <c r="GT40" s="1506"/>
      <c r="GU40" s="1506"/>
      <c r="GV40" s="1506"/>
      <c r="GW40" s="1506"/>
      <c r="GX40" s="1506"/>
      <c r="GY40" s="1506"/>
      <c r="GZ40" s="1509"/>
      <c r="HA40" s="1510"/>
      <c r="HB40" s="1510"/>
      <c r="HC40" s="1510"/>
      <c r="HD40" s="1510"/>
      <c r="HE40" s="1510"/>
      <c r="HF40" s="1510"/>
      <c r="HG40" s="1510"/>
      <c r="HH40" s="1510"/>
      <c r="HI40" s="1510"/>
      <c r="HJ40" s="1510"/>
      <c r="HK40" s="1510"/>
      <c r="HL40" s="1510"/>
      <c r="HM40" s="1510"/>
      <c r="HN40" s="1510"/>
      <c r="HO40" s="1510"/>
      <c r="HP40" s="1464" t="s">
        <v>340</v>
      </c>
      <c r="HQ40" s="1464"/>
      <c r="HR40" s="1465"/>
      <c r="HS40" s="1513"/>
    </row>
    <row r="41" spans="1:227" s="590" customFormat="1" ht="13.6" customHeight="1" x14ac:dyDescent="0.2">
      <c r="A41" s="629"/>
      <c r="B41" s="635"/>
      <c r="C41" s="635"/>
      <c r="D41" s="635"/>
      <c r="E41" s="635"/>
      <c r="F41" s="635"/>
      <c r="G41" s="635"/>
      <c r="H41" s="635"/>
      <c r="I41" s="635"/>
      <c r="J41" s="635"/>
      <c r="K41" s="635"/>
      <c r="L41" s="635"/>
      <c r="M41" s="635"/>
      <c r="N41" s="635"/>
      <c r="O41" s="635"/>
      <c r="P41" s="635"/>
      <c r="Q41" s="635"/>
      <c r="R41" s="635"/>
      <c r="S41" s="635"/>
      <c r="T41" s="635"/>
      <c r="U41" s="635"/>
      <c r="V41" s="635"/>
      <c r="W41" s="635"/>
      <c r="X41" s="635"/>
      <c r="Y41" s="635"/>
      <c r="Z41" s="635"/>
      <c r="AA41" s="635"/>
      <c r="AB41" s="635"/>
      <c r="AC41" s="635"/>
      <c r="AD41" s="635"/>
      <c r="AE41" s="635"/>
      <c r="AF41" s="635"/>
      <c r="AG41" s="635"/>
      <c r="AH41" s="635"/>
      <c r="AI41" s="635"/>
      <c r="AJ41" s="635"/>
      <c r="AK41" s="635"/>
      <c r="AL41" s="635"/>
      <c r="AM41" s="635"/>
      <c r="AN41" s="635"/>
      <c r="AO41" s="629"/>
      <c r="AQ41" s="640"/>
      <c r="AR41" s="641"/>
      <c r="AS41" s="641"/>
      <c r="AT41" s="641"/>
      <c r="AU41" s="641"/>
      <c r="AV41" s="1507"/>
      <c r="AW41" s="1508"/>
      <c r="AX41" s="1508"/>
      <c r="AY41" s="1508"/>
      <c r="AZ41" s="1508"/>
      <c r="BA41" s="1508"/>
      <c r="BB41" s="1508"/>
      <c r="BC41" s="1508"/>
      <c r="BD41" s="1508"/>
      <c r="BE41" s="1508"/>
      <c r="BF41" s="1508"/>
      <c r="BG41" s="1515"/>
      <c r="BH41" s="1512"/>
      <c r="BI41" s="1512"/>
      <c r="BJ41" s="1512"/>
      <c r="BK41" s="1512"/>
      <c r="BL41" s="1512"/>
      <c r="BM41" s="1512"/>
      <c r="BN41" s="1512"/>
      <c r="BO41" s="1512"/>
      <c r="BP41" s="1512"/>
      <c r="BQ41" s="1512"/>
      <c r="BR41" s="1512"/>
      <c r="BS41" s="1512"/>
      <c r="BT41" s="1512"/>
      <c r="BU41" s="1512"/>
      <c r="BV41" s="1512"/>
      <c r="BW41" s="1512"/>
      <c r="BX41" s="1380"/>
      <c r="BY41" s="1380"/>
      <c r="BZ41" s="1381"/>
      <c r="CB41" s="640"/>
      <c r="CC41" s="641"/>
      <c r="CD41" s="641"/>
      <c r="CE41" s="641"/>
      <c r="CF41" s="641"/>
      <c r="CG41" s="1507"/>
      <c r="CH41" s="1508"/>
      <c r="CI41" s="1508"/>
      <c r="CJ41" s="1508"/>
      <c r="CK41" s="1508"/>
      <c r="CL41" s="1508"/>
      <c r="CM41" s="1508"/>
      <c r="CN41" s="1508"/>
      <c r="CO41" s="1508"/>
      <c r="CP41" s="1508"/>
      <c r="CQ41" s="1508"/>
      <c r="CR41" s="1508"/>
      <c r="CS41" s="1511"/>
      <c r="CT41" s="1512"/>
      <c r="CU41" s="1512"/>
      <c r="CV41" s="1512"/>
      <c r="CW41" s="1512"/>
      <c r="CX41" s="1512"/>
      <c r="CY41" s="1512"/>
      <c r="CZ41" s="1512"/>
      <c r="DA41" s="1512"/>
      <c r="DB41" s="1512"/>
      <c r="DC41" s="1512"/>
      <c r="DD41" s="1512"/>
      <c r="DE41" s="1512"/>
      <c r="DF41" s="1512"/>
      <c r="DG41" s="1512"/>
      <c r="DH41" s="1512"/>
      <c r="DI41" s="1380"/>
      <c r="DJ41" s="1380"/>
      <c r="DK41" s="1381"/>
      <c r="DM41" s="640"/>
      <c r="DN41" s="641"/>
      <c r="DO41" s="641"/>
      <c r="DP41" s="641"/>
      <c r="DQ41" s="641"/>
      <c r="DR41" s="1507"/>
      <c r="DS41" s="1508"/>
      <c r="DT41" s="1508"/>
      <c r="DU41" s="1508"/>
      <c r="DV41" s="1508"/>
      <c r="DW41" s="1508"/>
      <c r="DX41" s="1508"/>
      <c r="DY41" s="1508"/>
      <c r="DZ41" s="1508"/>
      <c r="EA41" s="1508"/>
      <c r="EB41" s="1508"/>
      <c r="EC41" s="1508"/>
      <c r="ED41" s="1511"/>
      <c r="EE41" s="1512"/>
      <c r="EF41" s="1512"/>
      <c r="EG41" s="1512"/>
      <c r="EH41" s="1512"/>
      <c r="EI41" s="1512"/>
      <c r="EJ41" s="1512"/>
      <c r="EK41" s="1512"/>
      <c r="EL41" s="1512"/>
      <c r="EM41" s="1512"/>
      <c r="EN41" s="1512"/>
      <c r="EO41" s="1512"/>
      <c r="EP41" s="1512"/>
      <c r="EQ41" s="1512"/>
      <c r="ER41" s="1512"/>
      <c r="ES41" s="1512"/>
      <c r="ET41" s="1380"/>
      <c r="EU41" s="1380"/>
      <c r="EV41" s="1381"/>
      <c r="EX41" s="640"/>
      <c r="EY41" s="641"/>
      <c r="EZ41" s="641"/>
      <c r="FA41" s="641"/>
      <c r="FB41" s="641"/>
      <c r="FC41" s="1507"/>
      <c r="FD41" s="1508"/>
      <c r="FE41" s="1508"/>
      <c r="FF41" s="1508"/>
      <c r="FG41" s="1508"/>
      <c r="FH41" s="1508"/>
      <c r="FI41" s="1508"/>
      <c r="FJ41" s="1508"/>
      <c r="FK41" s="1508"/>
      <c r="FL41" s="1508"/>
      <c r="FM41" s="1508"/>
      <c r="FN41" s="1508"/>
      <c r="FO41" s="1511"/>
      <c r="FP41" s="1512"/>
      <c r="FQ41" s="1512"/>
      <c r="FR41" s="1512"/>
      <c r="FS41" s="1512"/>
      <c r="FT41" s="1512"/>
      <c r="FU41" s="1512"/>
      <c r="FV41" s="1512"/>
      <c r="FW41" s="1512"/>
      <c r="FX41" s="1512"/>
      <c r="FY41" s="1512"/>
      <c r="FZ41" s="1512"/>
      <c r="GA41" s="1512"/>
      <c r="GB41" s="1512"/>
      <c r="GC41" s="1512"/>
      <c r="GD41" s="1512"/>
      <c r="GE41" s="1380"/>
      <c r="GF41" s="1380"/>
      <c r="GG41" s="1381"/>
      <c r="GI41" s="640"/>
      <c r="GJ41" s="641"/>
      <c r="GK41" s="641"/>
      <c r="GL41" s="641"/>
      <c r="GM41" s="641"/>
      <c r="GN41" s="1507"/>
      <c r="GO41" s="1508"/>
      <c r="GP41" s="1508"/>
      <c r="GQ41" s="1508"/>
      <c r="GR41" s="1508"/>
      <c r="GS41" s="1508"/>
      <c r="GT41" s="1508"/>
      <c r="GU41" s="1508"/>
      <c r="GV41" s="1508"/>
      <c r="GW41" s="1508"/>
      <c r="GX41" s="1508"/>
      <c r="GY41" s="1508"/>
      <c r="GZ41" s="1511"/>
      <c r="HA41" s="1512"/>
      <c r="HB41" s="1512"/>
      <c r="HC41" s="1512"/>
      <c r="HD41" s="1512"/>
      <c r="HE41" s="1512"/>
      <c r="HF41" s="1512"/>
      <c r="HG41" s="1512"/>
      <c r="HH41" s="1512"/>
      <c r="HI41" s="1512"/>
      <c r="HJ41" s="1512"/>
      <c r="HK41" s="1512"/>
      <c r="HL41" s="1512"/>
      <c r="HM41" s="1512"/>
      <c r="HN41" s="1512"/>
      <c r="HO41" s="1512"/>
      <c r="HP41" s="1380"/>
      <c r="HQ41" s="1380"/>
      <c r="HR41" s="1381"/>
    </row>
    <row r="42" spans="1:227" s="590" customFormat="1" ht="13.6" customHeight="1" x14ac:dyDescent="0.2">
      <c r="A42" s="636" t="s">
        <v>355</v>
      </c>
      <c r="B42" s="1516" t="s">
        <v>399</v>
      </c>
      <c r="C42" s="1516"/>
      <c r="D42" s="1516"/>
      <c r="E42" s="1516"/>
      <c r="F42" s="1516"/>
      <c r="G42" s="1516"/>
      <c r="H42" s="1516"/>
      <c r="I42" s="1516"/>
      <c r="J42" s="1516"/>
      <c r="K42" s="1516"/>
      <c r="L42" s="1516"/>
      <c r="M42" s="1516"/>
      <c r="N42" s="1516"/>
      <c r="O42" s="1516"/>
      <c r="P42" s="1516"/>
      <c r="Q42" s="1516"/>
      <c r="R42" s="1516"/>
      <c r="S42" s="1516"/>
      <c r="T42" s="1516"/>
      <c r="U42" s="1516"/>
      <c r="V42" s="1516"/>
      <c r="W42" s="1516"/>
      <c r="X42" s="1516"/>
      <c r="Y42" s="1516"/>
      <c r="Z42" s="1516"/>
      <c r="AA42" s="1516"/>
      <c r="AB42" s="1516"/>
      <c r="AC42" s="1516"/>
      <c r="AD42" s="1516"/>
      <c r="AE42" s="1516"/>
      <c r="AF42" s="1516"/>
      <c r="AG42" s="1516"/>
      <c r="AH42" s="1516"/>
      <c r="AI42" s="1516"/>
      <c r="AJ42" s="1516"/>
      <c r="AK42" s="1516"/>
      <c r="AL42" s="1516"/>
      <c r="AM42" s="1516"/>
      <c r="AN42" s="1516"/>
      <c r="AO42" s="629"/>
      <c r="AQ42" s="1452" t="s">
        <v>356</v>
      </c>
      <c r="AR42" s="1453"/>
      <c r="AS42" s="1453"/>
      <c r="AT42" s="1453"/>
      <c r="AU42" s="1453"/>
      <c r="AV42" s="1453"/>
      <c r="AW42" s="1453"/>
      <c r="AX42" s="1453"/>
      <c r="AY42" s="1453"/>
      <c r="AZ42" s="1453"/>
      <c r="BA42" s="1453"/>
      <c r="BB42" s="1453"/>
      <c r="BC42" s="1453"/>
      <c r="BD42" s="1453"/>
      <c r="BE42" s="1453"/>
      <c r="BF42" s="1456" t="s">
        <v>357</v>
      </c>
      <c r="BG42" s="1457"/>
      <c r="BH42" s="1520"/>
      <c r="BI42" s="1520"/>
      <c r="BJ42" s="1520"/>
      <c r="BK42" s="1520"/>
      <c r="BL42" s="1520"/>
      <c r="BM42" s="1520"/>
      <c r="BN42" s="1520"/>
      <c r="BO42" s="1520"/>
      <c r="BP42" s="1520"/>
      <c r="BQ42" s="1520"/>
      <c r="BR42" s="1520"/>
      <c r="BS42" s="1520"/>
      <c r="BT42" s="1520"/>
      <c r="BU42" s="1520"/>
      <c r="BV42" s="1520"/>
      <c r="BW42" s="1520"/>
      <c r="BX42" s="1377" t="s">
        <v>340</v>
      </c>
      <c r="BY42" s="1377"/>
      <c r="BZ42" s="1378"/>
      <c r="CB42" s="1452" t="s">
        <v>356</v>
      </c>
      <c r="CC42" s="1453"/>
      <c r="CD42" s="1453"/>
      <c r="CE42" s="1453"/>
      <c r="CF42" s="1453"/>
      <c r="CG42" s="1453"/>
      <c r="CH42" s="1453"/>
      <c r="CI42" s="1453"/>
      <c r="CJ42" s="1453"/>
      <c r="CK42" s="1453"/>
      <c r="CL42" s="1453"/>
      <c r="CM42" s="1453"/>
      <c r="CN42" s="1453"/>
      <c r="CO42" s="1453"/>
      <c r="CP42" s="1453"/>
      <c r="CQ42" s="1456" t="s">
        <v>400</v>
      </c>
      <c r="CR42" s="1456"/>
      <c r="CS42" s="1521"/>
      <c r="CT42" s="1520"/>
      <c r="CU42" s="1520"/>
      <c r="CV42" s="1520"/>
      <c r="CW42" s="1520"/>
      <c r="CX42" s="1520"/>
      <c r="CY42" s="1520"/>
      <c r="CZ42" s="1520"/>
      <c r="DA42" s="1520"/>
      <c r="DB42" s="1520"/>
      <c r="DC42" s="1520"/>
      <c r="DD42" s="1520"/>
      <c r="DE42" s="1520"/>
      <c r="DF42" s="1520"/>
      <c r="DG42" s="1520"/>
      <c r="DH42" s="1520"/>
      <c r="DI42" s="1377" t="s">
        <v>340</v>
      </c>
      <c r="DJ42" s="1377"/>
      <c r="DK42" s="1378"/>
      <c r="DM42" s="1452" t="s">
        <v>356</v>
      </c>
      <c r="DN42" s="1453"/>
      <c r="DO42" s="1453"/>
      <c r="DP42" s="1453"/>
      <c r="DQ42" s="1453"/>
      <c r="DR42" s="1453"/>
      <c r="DS42" s="1453"/>
      <c r="DT42" s="1453"/>
      <c r="DU42" s="1453"/>
      <c r="DV42" s="1453"/>
      <c r="DW42" s="1453"/>
      <c r="DX42" s="1453"/>
      <c r="DY42" s="1453"/>
      <c r="DZ42" s="1453"/>
      <c r="EA42" s="1453"/>
      <c r="EB42" s="1456" t="s">
        <v>357</v>
      </c>
      <c r="EC42" s="1456"/>
      <c r="ED42" s="1521"/>
      <c r="EE42" s="1520"/>
      <c r="EF42" s="1520"/>
      <c r="EG42" s="1520"/>
      <c r="EH42" s="1520"/>
      <c r="EI42" s="1520"/>
      <c r="EJ42" s="1520"/>
      <c r="EK42" s="1520"/>
      <c r="EL42" s="1520"/>
      <c r="EM42" s="1520"/>
      <c r="EN42" s="1520"/>
      <c r="EO42" s="1520"/>
      <c r="EP42" s="1520"/>
      <c r="EQ42" s="1520"/>
      <c r="ER42" s="1520"/>
      <c r="ES42" s="1520"/>
      <c r="ET42" s="1377" t="s">
        <v>340</v>
      </c>
      <c r="EU42" s="1377"/>
      <c r="EV42" s="1378"/>
      <c r="EX42" s="1452" t="s">
        <v>356</v>
      </c>
      <c r="EY42" s="1453"/>
      <c r="EZ42" s="1453"/>
      <c r="FA42" s="1453"/>
      <c r="FB42" s="1453"/>
      <c r="FC42" s="1453"/>
      <c r="FD42" s="1453"/>
      <c r="FE42" s="1453"/>
      <c r="FF42" s="1453"/>
      <c r="FG42" s="1453"/>
      <c r="FH42" s="1453"/>
      <c r="FI42" s="1453"/>
      <c r="FJ42" s="1453"/>
      <c r="FK42" s="1453"/>
      <c r="FL42" s="1453"/>
      <c r="FM42" s="1456" t="s">
        <v>400</v>
      </c>
      <c r="FN42" s="1456"/>
      <c r="FO42" s="1521"/>
      <c r="FP42" s="1520"/>
      <c r="FQ42" s="1520"/>
      <c r="FR42" s="1520"/>
      <c r="FS42" s="1520"/>
      <c r="FT42" s="1520"/>
      <c r="FU42" s="1520"/>
      <c r="FV42" s="1520"/>
      <c r="FW42" s="1520"/>
      <c r="FX42" s="1520"/>
      <c r="FY42" s="1520"/>
      <c r="FZ42" s="1520"/>
      <c r="GA42" s="1520"/>
      <c r="GB42" s="1520"/>
      <c r="GC42" s="1520"/>
      <c r="GD42" s="1520"/>
      <c r="GE42" s="1377" t="s">
        <v>340</v>
      </c>
      <c r="GF42" s="1377"/>
      <c r="GG42" s="1378"/>
      <c r="GI42" s="1452" t="s">
        <v>356</v>
      </c>
      <c r="GJ42" s="1453"/>
      <c r="GK42" s="1453"/>
      <c r="GL42" s="1453"/>
      <c r="GM42" s="1453"/>
      <c r="GN42" s="1453"/>
      <c r="GO42" s="1453"/>
      <c r="GP42" s="1453"/>
      <c r="GQ42" s="1453"/>
      <c r="GR42" s="1453"/>
      <c r="GS42" s="1453"/>
      <c r="GT42" s="1453"/>
      <c r="GU42" s="1453"/>
      <c r="GV42" s="1453"/>
      <c r="GW42" s="1453"/>
      <c r="GX42" s="1456" t="s">
        <v>400</v>
      </c>
      <c r="GY42" s="1456"/>
      <c r="GZ42" s="1521"/>
      <c r="HA42" s="1520"/>
      <c r="HB42" s="1520"/>
      <c r="HC42" s="1520"/>
      <c r="HD42" s="1520"/>
      <c r="HE42" s="1520"/>
      <c r="HF42" s="1520"/>
      <c r="HG42" s="1520"/>
      <c r="HH42" s="1520"/>
      <c r="HI42" s="1520"/>
      <c r="HJ42" s="1520"/>
      <c r="HK42" s="1520"/>
      <c r="HL42" s="1520"/>
      <c r="HM42" s="1520"/>
      <c r="HN42" s="1520"/>
      <c r="HO42" s="1520"/>
      <c r="HP42" s="1377" t="s">
        <v>340</v>
      </c>
      <c r="HQ42" s="1377"/>
      <c r="HR42" s="1378"/>
    </row>
    <row r="43" spans="1:227" s="590" customFormat="1" x14ac:dyDescent="0.2">
      <c r="A43" s="629"/>
      <c r="B43" s="1516"/>
      <c r="C43" s="1516"/>
      <c r="D43" s="1516"/>
      <c r="E43" s="1516"/>
      <c r="F43" s="1516"/>
      <c r="G43" s="1516"/>
      <c r="H43" s="1516"/>
      <c r="I43" s="1516"/>
      <c r="J43" s="1516"/>
      <c r="K43" s="1516"/>
      <c r="L43" s="1516"/>
      <c r="M43" s="1516"/>
      <c r="N43" s="1516"/>
      <c r="O43" s="1516"/>
      <c r="P43" s="1516"/>
      <c r="Q43" s="1516"/>
      <c r="R43" s="1516"/>
      <c r="S43" s="1516"/>
      <c r="T43" s="1516"/>
      <c r="U43" s="1516"/>
      <c r="V43" s="1516"/>
      <c r="W43" s="1516"/>
      <c r="X43" s="1516"/>
      <c r="Y43" s="1516"/>
      <c r="Z43" s="1516"/>
      <c r="AA43" s="1516"/>
      <c r="AB43" s="1516"/>
      <c r="AC43" s="1516"/>
      <c r="AD43" s="1516"/>
      <c r="AE43" s="1516"/>
      <c r="AF43" s="1516"/>
      <c r="AG43" s="1516"/>
      <c r="AH43" s="1516"/>
      <c r="AI43" s="1516"/>
      <c r="AJ43" s="1516"/>
      <c r="AK43" s="1516"/>
      <c r="AL43" s="1516"/>
      <c r="AM43" s="1516"/>
      <c r="AN43" s="1516"/>
      <c r="AO43" s="629"/>
      <c r="AQ43" s="1517"/>
      <c r="AR43" s="1508"/>
      <c r="AS43" s="1508"/>
      <c r="AT43" s="1508"/>
      <c r="AU43" s="1508"/>
      <c r="AV43" s="1508"/>
      <c r="AW43" s="1508"/>
      <c r="AX43" s="1508"/>
      <c r="AY43" s="1508"/>
      <c r="AZ43" s="1508"/>
      <c r="BA43" s="1508"/>
      <c r="BB43" s="1508"/>
      <c r="BC43" s="1508"/>
      <c r="BD43" s="1508"/>
      <c r="BE43" s="1508"/>
      <c r="BF43" s="1518"/>
      <c r="BG43" s="1519"/>
      <c r="BH43" s="1512"/>
      <c r="BI43" s="1512"/>
      <c r="BJ43" s="1512"/>
      <c r="BK43" s="1512"/>
      <c r="BL43" s="1512"/>
      <c r="BM43" s="1512"/>
      <c r="BN43" s="1512"/>
      <c r="BO43" s="1512"/>
      <c r="BP43" s="1512"/>
      <c r="BQ43" s="1512"/>
      <c r="BR43" s="1512"/>
      <c r="BS43" s="1512"/>
      <c r="BT43" s="1512"/>
      <c r="BU43" s="1512"/>
      <c r="BV43" s="1512"/>
      <c r="BW43" s="1512"/>
      <c r="BX43" s="1380"/>
      <c r="BY43" s="1380"/>
      <c r="BZ43" s="1381"/>
      <c r="CB43" s="1517"/>
      <c r="CC43" s="1508"/>
      <c r="CD43" s="1508"/>
      <c r="CE43" s="1508"/>
      <c r="CF43" s="1508"/>
      <c r="CG43" s="1508"/>
      <c r="CH43" s="1508"/>
      <c r="CI43" s="1508"/>
      <c r="CJ43" s="1508"/>
      <c r="CK43" s="1508"/>
      <c r="CL43" s="1508"/>
      <c r="CM43" s="1508"/>
      <c r="CN43" s="1508"/>
      <c r="CO43" s="1508"/>
      <c r="CP43" s="1508"/>
      <c r="CQ43" s="1518"/>
      <c r="CR43" s="1518"/>
      <c r="CS43" s="1511"/>
      <c r="CT43" s="1512"/>
      <c r="CU43" s="1512"/>
      <c r="CV43" s="1512"/>
      <c r="CW43" s="1512"/>
      <c r="CX43" s="1512"/>
      <c r="CY43" s="1512"/>
      <c r="CZ43" s="1512"/>
      <c r="DA43" s="1512"/>
      <c r="DB43" s="1512"/>
      <c r="DC43" s="1512"/>
      <c r="DD43" s="1512"/>
      <c r="DE43" s="1512"/>
      <c r="DF43" s="1512"/>
      <c r="DG43" s="1512"/>
      <c r="DH43" s="1512"/>
      <c r="DI43" s="1380"/>
      <c r="DJ43" s="1380"/>
      <c r="DK43" s="1381"/>
      <c r="DM43" s="1517"/>
      <c r="DN43" s="1508"/>
      <c r="DO43" s="1508"/>
      <c r="DP43" s="1508"/>
      <c r="DQ43" s="1508"/>
      <c r="DR43" s="1508"/>
      <c r="DS43" s="1508"/>
      <c r="DT43" s="1508"/>
      <c r="DU43" s="1508"/>
      <c r="DV43" s="1508"/>
      <c r="DW43" s="1508"/>
      <c r="DX43" s="1508"/>
      <c r="DY43" s="1508"/>
      <c r="DZ43" s="1508"/>
      <c r="EA43" s="1508"/>
      <c r="EB43" s="1518"/>
      <c r="EC43" s="1518"/>
      <c r="ED43" s="1511"/>
      <c r="EE43" s="1512"/>
      <c r="EF43" s="1512"/>
      <c r="EG43" s="1512"/>
      <c r="EH43" s="1512"/>
      <c r="EI43" s="1512"/>
      <c r="EJ43" s="1512"/>
      <c r="EK43" s="1512"/>
      <c r="EL43" s="1512"/>
      <c r="EM43" s="1512"/>
      <c r="EN43" s="1512"/>
      <c r="EO43" s="1512"/>
      <c r="EP43" s="1512"/>
      <c r="EQ43" s="1512"/>
      <c r="ER43" s="1512"/>
      <c r="ES43" s="1512"/>
      <c r="ET43" s="1380"/>
      <c r="EU43" s="1380"/>
      <c r="EV43" s="1381"/>
      <c r="EX43" s="1517"/>
      <c r="EY43" s="1508"/>
      <c r="EZ43" s="1508"/>
      <c r="FA43" s="1508"/>
      <c r="FB43" s="1508"/>
      <c r="FC43" s="1508"/>
      <c r="FD43" s="1508"/>
      <c r="FE43" s="1508"/>
      <c r="FF43" s="1508"/>
      <c r="FG43" s="1508"/>
      <c r="FH43" s="1508"/>
      <c r="FI43" s="1508"/>
      <c r="FJ43" s="1508"/>
      <c r="FK43" s="1508"/>
      <c r="FL43" s="1508"/>
      <c r="FM43" s="1518"/>
      <c r="FN43" s="1518"/>
      <c r="FO43" s="1511"/>
      <c r="FP43" s="1512"/>
      <c r="FQ43" s="1512"/>
      <c r="FR43" s="1512"/>
      <c r="FS43" s="1512"/>
      <c r="FT43" s="1512"/>
      <c r="FU43" s="1512"/>
      <c r="FV43" s="1512"/>
      <c r="FW43" s="1512"/>
      <c r="FX43" s="1512"/>
      <c r="FY43" s="1512"/>
      <c r="FZ43" s="1512"/>
      <c r="GA43" s="1512"/>
      <c r="GB43" s="1512"/>
      <c r="GC43" s="1512"/>
      <c r="GD43" s="1512"/>
      <c r="GE43" s="1380"/>
      <c r="GF43" s="1380"/>
      <c r="GG43" s="1381"/>
      <c r="GI43" s="1517"/>
      <c r="GJ43" s="1508"/>
      <c r="GK43" s="1508"/>
      <c r="GL43" s="1508"/>
      <c r="GM43" s="1508"/>
      <c r="GN43" s="1508"/>
      <c r="GO43" s="1508"/>
      <c r="GP43" s="1508"/>
      <c r="GQ43" s="1508"/>
      <c r="GR43" s="1508"/>
      <c r="GS43" s="1508"/>
      <c r="GT43" s="1508"/>
      <c r="GU43" s="1508"/>
      <c r="GV43" s="1508"/>
      <c r="GW43" s="1508"/>
      <c r="GX43" s="1518"/>
      <c r="GY43" s="1518"/>
      <c r="GZ43" s="1511"/>
      <c r="HA43" s="1512"/>
      <c r="HB43" s="1512"/>
      <c r="HC43" s="1512"/>
      <c r="HD43" s="1512"/>
      <c r="HE43" s="1512"/>
      <c r="HF43" s="1512"/>
      <c r="HG43" s="1512"/>
      <c r="HH43" s="1512"/>
      <c r="HI43" s="1512"/>
      <c r="HJ43" s="1512"/>
      <c r="HK43" s="1512"/>
      <c r="HL43" s="1512"/>
      <c r="HM43" s="1512"/>
      <c r="HN43" s="1512"/>
      <c r="HO43" s="1512"/>
      <c r="HP43" s="1380"/>
      <c r="HQ43" s="1380"/>
      <c r="HR43" s="1381"/>
    </row>
    <row r="44" spans="1:227" s="590" customFormat="1" x14ac:dyDescent="0.2">
      <c r="A44" s="629"/>
      <c r="B44" s="635"/>
      <c r="C44" s="635"/>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5"/>
      <c r="AH44" s="635"/>
      <c r="AI44" s="635"/>
      <c r="AJ44" s="635"/>
      <c r="AK44" s="635"/>
      <c r="AL44" s="635"/>
      <c r="AM44" s="635"/>
      <c r="AN44" s="635"/>
      <c r="AO44" s="629"/>
      <c r="AQ44" s="1357" t="s">
        <v>358</v>
      </c>
      <c r="AR44" s="1358"/>
      <c r="AS44" s="1358"/>
      <c r="AT44" s="1358"/>
      <c r="AU44" s="1358"/>
      <c r="AV44" s="1358"/>
      <c r="AW44" s="1358"/>
      <c r="AX44" s="1358"/>
      <c r="AY44" s="1359"/>
      <c r="AZ44" s="1406" t="str">
        <f>'胡蝶蘭ﾌｧｰﾑ）目標'!C3</f>
        <v>豊橋市細谷町字上大附195</v>
      </c>
      <c r="BA44" s="1407"/>
      <c r="BB44" s="1407"/>
      <c r="BC44" s="1407"/>
      <c r="BD44" s="1407"/>
      <c r="BE44" s="1407"/>
      <c r="BF44" s="1407"/>
      <c r="BG44" s="1407"/>
      <c r="BH44" s="1407"/>
      <c r="BI44" s="1407"/>
      <c r="BJ44" s="1407"/>
      <c r="BK44" s="1407"/>
      <c r="BL44" s="1407"/>
      <c r="BM44" s="1407"/>
      <c r="BN44" s="1407"/>
      <c r="BO44" s="1407"/>
      <c r="BP44" s="1407"/>
      <c r="BQ44" s="1407"/>
      <c r="BR44" s="1407"/>
      <c r="BS44" s="1407"/>
      <c r="BT44" s="1407"/>
      <c r="BU44" s="1407"/>
      <c r="BV44" s="1407"/>
      <c r="BW44" s="1407"/>
      <c r="BX44" s="1407"/>
      <c r="BY44" s="1407"/>
      <c r="BZ44" s="1408"/>
      <c r="CB44" s="1357" t="s">
        <v>358</v>
      </c>
      <c r="CC44" s="1358"/>
      <c r="CD44" s="1358"/>
      <c r="CE44" s="1358"/>
      <c r="CF44" s="1358"/>
      <c r="CG44" s="1358"/>
      <c r="CH44" s="1358"/>
      <c r="CI44" s="1358"/>
      <c r="CJ44" s="1359"/>
      <c r="CK44" s="1406" t="str">
        <f>$AZ44</f>
        <v>豊橋市細谷町字上大附195</v>
      </c>
      <c r="CL44" s="1407"/>
      <c r="CM44" s="1407"/>
      <c r="CN44" s="1407"/>
      <c r="CO44" s="1407"/>
      <c r="CP44" s="1407"/>
      <c r="CQ44" s="1407"/>
      <c r="CR44" s="1407"/>
      <c r="CS44" s="1407"/>
      <c r="CT44" s="1407"/>
      <c r="CU44" s="1407"/>
      <c r="CV44" s="1407"/>
      <c r="CW44" s="1407"/>
      <c r="CX44" s="1407"/>
      <c r="CY44" s="1407"/>
      <c r="CZ44" s="1407"/>
      <c r="DA44" s="1407"/>
      <c r="DB44" s="1407"/>
      <c r="DC44" s="1407"/>
      <c r="DD44" s="1407"/>
      <c r="DE44" s="1407"/>
      <c r="DF44" s="1407"/>
      <c r="DG44" s="1407"/>
      <c r="DH44" s="1407"/>
      <c r="DI44" s="1407"/>
      <c r="DJ44" s="1407"/>
      <c r="DK44" s="1408"/>
      <c r="DM44" s="1357" t="s">
        <v>358</v>
      </c>
      <c r="DN44" s="1358"/>
      <c r="DO44" s="1358"/>
      <c r="DP44" s="1358"/>
      <c r="DQ44" s="1358"/>
      <c r="DR44" s="1358"/>
      <c r="DS44" s="1358"/>
      <c r="DT44" s="1358"/>
      <c r="DU44" s="1359"/>
      <c r="DV44" s="1406" t="str">
        <f>$AZ44</f>
        <v>豊橋市細谷町字上大附195</v>
      </c>
      <c r="DW44" s="1407"/>
      <c r="DX44" s="1407"/>
      <c r="DY44" s="1407"/>
      <c r="DZ44" s="1407"/>
      <c r="EA44" s="1407"/>
      <c r="EB44" s="1407"/>
      <c r="EC44" s="1407"/>
      <c r="ED44" s="1407"/>
      <c r="EE44" s="1407"/>
      <c r="EF44" s="1407"/>
      <c r="EG44" s="1407"/>
      <c r="EH44" s="1407"/>
      <c r="EI44" s="1407"/>
      <c r="EJ44" s="1407"/>
      <c r="EK44" s="1407"/>
      <c r="EL44" s="1407"/>
      <c r="EM44" s="1407"/>
      <c r="EN44" s="1407"/>
      <c r="EO44" s="1407"/>
      <c r="EP44" s="1407"/>
      <c r="EQ44" s="1407"/>
      <c r="ER44" s="1407"/>
      <c r="ES44" s="1407"/>
      <c r="ET44" s="1407"/>
      <c r="EU44" s="1407"/>
      <c r="EV44" s="1408"/>
      <c r="EX44" s="1357" t="s">
        <v>358</v>
      </c>
      <c r="EY44" s="1358"/>
      <c r="EZ44" s="1358"/>
      <c r="FA44" s="1358"/>
      <c r="FB44" s="1358"/>
      <c r="FC44" s="1358"/>
      <c r="FD44" s="1358"/>
      <c r="FE44" s="1358"/>
      <c r="FF44" s="1359"/>
      <c r="FG44" s="1406" t="str">
        <f>$AZ44</f>
        <v>豊橋市細谷町字上大附195</v>
      </c>
      <c r="FH44" s="1407"/>
      <c r="FI44" s="1407"/>
      <c r="FJ44" s="1407"/>
      <c r="FK44" s="1407"/>
      <c r="FL44" s="1407"/>
      <c r="FM44" s="1407"/>
      <c r="FN44" s="1407"/>
      <c r="FO44" s="1407"/>
      <c r="FP44" s="1407"/>
      <c r="FQ44" s="1407"/>
      <c r="FR44" s="1407"/>
      <c r="FS44" s="1407"/>
      <c r="FT44" s="1407"/>
      <c r="FU44" s="1407"/>
      <c r="FV44" s="1407"/>
      <c r="FW44" s="1407"/>
      <c r="FX44" s="1407"/>
      <c r="FY44" s="1407"/>
      <c r="FZ44" s="1407"/>
      <c r="GA44" s="1407"/>
      <c r="GB44" s="1407"/>
      <c r="GC44" s="1407"/>
      <c r="GD44" s="1407"/>
      <c r="GE44" s="1407"/>
      <c r="GF44" s="1407"/>
      <c r="GG44" s="1408"/>
      <c r="GI44" s="1357" t="s">
        <v>358</v>
      </c>
      <c r="GJ44" s="1358"/>
      <c r="GK44" s="1358"/>
      <c r="GL44" s="1358"/>
      <c r="GM44" s="1358"/>
      <c r="GN44" s="1358"/>
      <c r="GO44" s="1358"/>
      <c r="GP44" s="1358"/>
      <c r="GQ44" s="1359"/>
      <c r="GR44" s="1406" t="str">
        <f>$AZ44</f>
        <v>豊橋市細谷町字上大附195</v>
      </c>
      <c r="GS44" s="1407"/>
      <c r="GT44" s="1407"/>
      <c r="GU44" s="1407"/>
      <c r="GV44" s="1407"/>
      <c r="GW44" s="1407"/>
      <c r="GX44" s="1407"/>
      <c r="GY44" s="1407"/>
      <c r="GZ44" s="1407"/>
      <c r="HA44" s="1407"/>
      <c r="HB44" s="1407"/>
      <c r="HC44" s="1407"/>
      <c r="HD44" s="1407"/>
      <c r="HE44" s="1407"/>
      <c r="HF44" s="1407"/>
      <c r="HG44" s="1407"/>
      <c r="HH44" s="1407"/>
      <c r="HI44" s="1407"/>
      <c r="HJ44" s="1407"/>
      <c r="HK44" s="1407"/>
      <c r="HL44" s="1407"/>
      <c r="HM44" s="1407"/>
      <c r="HN44" s="1407"/>
      <c r="HO44" s="1407"/>
      <c r="HP44" s="1407"/>
      <c r="HQ44" s="1407"/>
      <c r="HR44" s="1408"/>
    </row>
    <row r="45" spans="1:227" s="590" customFormat="1" x14ac:dyDescent="0.2">
      <c r="A45" s="636" t="s">
        <v>401</v>
      </c>
      <c r="B45" s="1524" t="s">
        <v>402</v>
      </c>
      <c r="C45" s="1524"/>
      <c r="D45" s="1524"/>
      <c r="E45" s="1524"/>
      <c r="F45" s="1524"/>
      <c r="G45" s="1524"/>
      <c r="H45" s="1524"/>
      <c r="I45" s="1524"/>
      <c r="J45" s="1524"/>
      <c r="K45" s="1524"/>
      <c r="L45" s="1524"/>
      <c r="M45" s="1524"/>
      <c r="N45" s="1524"/>
      <c r="O45" s="1524"/>
      <c r="P45" s="1524"/>
      <c r="Q45" s="1524"/>
      <c r="R45" s="1524"/>
      <c r="S45" s="1524"/>
      <c r="T45" s="1524"/>
      <c r="U45" s="1524"/>
      <c r="V45" s="1524"/>
      <c r="W45" s="1524"/>
      <c r="X45" s="1524"/>
      <c r="Y45" s="1524"/>
      <c r="Z45" s="1524"/>
      <c r="AA45" s="1524"/>
      <c r="AB45" s="1524"/>
      <c r="AC45" s="1524"/>
      <c r="AD45" s="1524"/>
      <c r="AE45" s="1524"/>
      <c r="AF45" s="1524"/>
      <c r="AG45" s="1524"/>
      <c r="AH45" s="1524"/>
      <c r="AI45" s="1524"/>
      <c r="AJ45" s="1524"/>
      <c r="AK45" s="1524"/>
      <c r="AL45" s="1524"/>
      <c r="AM45" s="1524"/>
      <c r="AN45" s="1524"/>
      <c r="AO45" s="629"/>
      <c r="AQ45" s="1363"/>
      <c r="AR45" s="1364"/>
      <c r="AS45" s="1364"/>
      <c r="AT45" s="1364"/>
      <c r="AU45" s="1364"/>
      <c r="AV45" s="1364"/>
      <c r="AW45" s="1364"/>
      <c r="AX45" s="1364"/>
      <c r="AY45" s="1365"/>
      <c r="AZ45" s="1409"/>
      <c r="BA45" s="1410"/>
      <c r="BB45" s="1410"/>
      <c r="BC45" s="1410"/>
      <c r="BD45" s="1410"/>
      <c r="BE45" s="1410"/>
      <c r="BF45" s="1410"/>
      <c r="BG45" s="1410"/>
      <c r="BH45" s="1410"/>
      <c r="BI45" s="1410"/>
      <c r="BJ45" s="1410"/>
      <c r="BK45" s="1410"/>
      <c r="BL45" s="1410"/>
      <c r="BM45" s="1410"/>
      <c r="BN45" s="1410"/>
      <c r="BO45" s="1410"/>
      <c r="BP45" s="1410"/>
      <c r="BQ45" s="1410"/>
      <c r="BR45" s="1410"/>
      <c r="BS45" s="1410"/>
      <c r="BT45" s="1410"/>
      <c r="BU45" s="1410"/>
      <c r="BV45" s="1410"/>
      <c r="BW45" s="1410"/>
      <c r="BX45" s="1410"/>
      <c r="BY45" s="1410"/>
      <c r="BZ45" s="1411"/>
      <c r="CB45" s="1363"/>
      <c r="CC45" s="1364"/>
      <c r="CD45" s="1364"/>
      <c r="CE45" s="1364"/>
      <c r="CF45" s="1364"/>
      <c r="CG45" s="1364"/>
      <c r="CH45" s="1364"/>
      <c r="CI45" s="1364"/>
      <c r="CJ45" s="1365"/>
      <c r="CK45" s="1409"/>
      <c r="CL45" s="1410"/>
      <c r="CM45" s="1410"/>
      <c r="CN45" s="1410"/>
      <c r="CO45" s="1410"/>
      <c r="CP45" s="1410"/>
      <c r="CQ45" s="1410"/>
      <c r="CR45" s="1410"/>
      <c r="CS45" s="1410"/>
      <c r="CT45" s="1410"/>
      <c r="CU45" s="1410"/>
      <c r="CV45" s="1410"/>
      <c r="CW45" s="1410"/>
      <c r="CX45" s="1410"/>
      <c r="CY45" s="1410"/>
      <c r="CZ45" s="1410"/>
      <c r="DA45" s="1410"/>
      <c r="DB45" s="1410"/>
      <c r="DC45" s="1410"/>
      <c r="DD45" s="1410"/>
      <c r="DE45" s="1410"/>
      <c r="DF45" s="1410"/>
      <c r="DG45" s="1410"/>
      <c r="DH45" s="1410"/>
      <c r="DI45" s="1410"/>
      <c r="DJ45" s="1410"/>
      <c r="DK45" s="1411"/>
      <c r="DM45" s="1363"/>
      <c r="DN45" s="1364"/>
      <c r="DO45" s="1364"/>
      <c r="DP45" s="1364"/>
      <c r="DQ45" s="1364"/>
      <c r="DR45" s="1364"/>
      <c r="DS45" s="1364"/>
      <c r="DT45" s="1364"/>
      <c r="DU45" s="1365"/>
      <c r="DV45" s="1409"/>
      <c r="DW45" s="1410"/>
      <c r="DX45" s="1410"/>
      <c r="DY45" s="1410"/>
      <c r="DZ45" s="1410"/>
      <c r="EA45" s="1410"/>
      <c r="EB45" s="1410"/>
      <c r="EC45" s="1410"/>
      <c r="ED45" s="1410"/>
      <c r="EE45" s="1410"/>
      <c r="EF45" s="1410"/>
      <c r="EG45" s="1410"/>
      <c r="EH45" s="1410"/>
      <c r="EI45" s="1410"/>
      <c r="EJ45" s="1410"/>
      <c r="EK45" s="1410"/>
      <c r="EL45" s="1410"/>
      <c r="EM45" s="1410"/>
      <c r="EN45" s="1410"/>
      <c r="EO45" s="1410"/>
      <c r="EP45" s="1410"/>
      <c r="EQ45" s="1410"/>
      <c r="ER45" s="1410"/>
      <c r="ES45" s="1410"/>
      <c r="ET45" s="1410"/>
      <c r="EU45" s="1410"/>
      <c r="EV45" s="1411"/>
      <c r="EX45" s="1363"/>
      <c r="EY45" s="1364"/>
      <c r="EZ45" s="1364"/>
      <c r="FA45" s="1364"/>
      <c r="FB45" s="1364"/>
      <c r="FC45" s="1364"/>
      <c r="FD45" s="1364"/>
      <c r="FE45" s="1364"/>
      <c r="FF45" s="1365"/>
      <c r="FG45" s="1409"/>
      <c r="FH45" s="1410"/>
      <c r="FI45" s="1410"/>
      <c r="FJ45" s="1410"/>
      <c r="FK45" s="1410"/>
      <c r="FL45" s="1410"/>
      <c r="FM45" s="1410"/>
      <c r="FN45" s="1410"/>
      <c r="FO45" s="1410"/>
      <c r="FP45" s="1410"/>
      <c r="FQ45" s="1410"/>
      <c r="FR45" s="1410"/>
      <c r="FS45" s="1410"/>
      <c r="FT45" s="1410"/>
      <c r="FU45" s="1410"/>
      <c r="FV45" s="1410"/>
      <c r="FW45" s="1410"/>
      <c r="FX45" s="1410"/>
      <c r="FY45" s="1410"/>
      <c r="FZ45" s="1410"/>
      <c r="GA45" s="1410"/>
      <c r="GB45" s="1410"/>
      <c r="GC45" s="1410"/>
      <c r="GD45" s="1410"/>
      <c r="GE45" s="1410"/>
      <c r="GF45" s="1410"/>
      <c r="GG45" s="1411"/>
      <c r="GI45" s="1363"/>
      <c r="GJ45" s="1364"/>
      <c r="GK45" s="1364"/>
      <c r="GL45" s="1364"/>
      <c r="GM45" s="1364"/>
      <c r="GN45" s="1364"/>
      <c r="GO45" s="1364"/>
      <c r="GP45" s="1364"/>
      <c r="GQ45" s="1365"/>
      <c r="GR45" s="1409"/>
      <c r="GS45" s="1410"/>
      <c r="GT45" s="1410"/>
      <c r="GU45" s="1410"/>
      <c r="GV45" s="1410"/>
      <c r="GW45" s="1410"/>
      <c r="GX45" s="1410"/>
      <c r="GY45" s="1410"/>
      <c r="GZ45" s="1410"/>
      <c r="HA45" s="1410"/>
      <c r="HB45" s="1410"/>
      <c r="HC45" s="1410"/>
      <c r="HD45" s="1410"/>
      <c r="HE45" s="1410"/>
      <c r="HF45" s="1410"/>
      <c r="HG45" s="1410"/>
      <c r="HH45" s="1410"/>
      <c r="HI45" s="1410"/>
      <c r="HJ45" s="1410"/>
      <c r="HK45" s="1410"/>
      <c r="HL45" s="1410"/>
      <c r="HM45" s="1410"/>
      <c r="HN45" s="1410"/>
      <c r="HO45" s="1410"/>
      <c r="HP45" s="1410"/>
      <c r="HQ45" s="1410"/>
      <c r="HR45" s="1411"/>
    </row>
    <row r="46" spans="1:227" s="590" customFormat="1" x14ac:dyDescent="0.2">
      <c r="A46" s="589"/>
      <c r="B46" s="589"/>
      <c r="C46" s="589"/>
      <c r="D46" s="589"/>
      <c r="E46" s="589"/>
      <c r="F46" s="589"/>
      <c r="G46" s="589"/>
      <c r="H46" s="589"/>
      <c r="I46" s="589"/>
      <c r="J46" s="589"/>
      <c r="K46" s="589"/>
      <c r="L46" s="589"/>
      <c r="M46" s="589"/>
      <c r="N46" s="589"/>
      <c r="O46" s="589"/>
      <c r="P46" s="589"/>
      <c r="Q46" s="589"/>
      <c r="R46" s="589"/>
      <c r="S46" s="589"/>
      <c r="T46" s="589"/>
      <c r="U46" s="589"/>
      <c r="V46" s="589"/>
      <c r="W46" s="589"/>
      <c r="X46" s="589"/>
      <c r="Y46" s="589"/>
      <c r="Z46" s="589"/>
      <c r="AA46" s="589"/>
      <c r="AB46" s="589"/>
      <c r="AC46" s="589"/>
      <c r="AD46" s="589"/>
      <c r="AE46" s="589"/>
      <c r="AF46" s="589"/>
      <c r="AG46" s="589"/>
      <c r="AH46" s="589"/>
      <c r="AI46" s="589"/>
      <c r="AJ46" s="589"/>
      <c r="AK46" s="589"/>
      <c r="AL46" s="589"/>
      <c r="AM46" s="589"/>
      <c r="AN46" s="589"/>
      <c r="AO46" s="589"/>
      <c r="AQ46" s="1357" t="s">
        <v>359</v>
      </c>
      <c r="AR46" s="1358"/>
      <c r="AS46" s="1358"/>
      <c r="AT46" s="1358"/>
      <c r="AU46" s="1358"/>
      <c r="AV46" s="1358"/>
      <c r="AW46" s="1358"/>
      <c r="AX46" s="1358"/>
      <c r="AY46" s="1359"/>
      <c r="AZ46" s="1406" t="s">
        <v>360</v>
      </c>
      <c r="BA46" s="1407"/>
      <c r="BB46" s="1407"/>
      <c r="BC46" s="1407"/>
      <c r="BD46" s="1407"/>
      <c r="BE46" s="1407"/>
      <c r="BF46" s="1407"/>
      <c r="BG46" s="1407"/>
      <c r="BH46" s="1407"/>
      <c r="BI46" s="1407"/>
      <c r="BJ46" s="1407"/>
      <c r="BK46" s="1407"/>
      <c r="BL46" s="1407"/>
      <c r="BM46" s="1407"/>
      <c r="BN46" s="1407"/>
      <c r="BO46" s="1407"/>
      <c r="BP46" s="1407"/>
      <c r="BQ46" s="1407"/>
      <c r="BR46" s="1407"/>
      <c r="BS46" s="1407"/>
      <c r="BT46" s="1407"/>
      <c r="BU46" s="1407"/>
      <c r="BV46" s="1407"/>
      <c r="BW46" s="1407"/>
      <c r="BX46" s="1407"/>
      <c r="BY46" s="1407"/>
      <c r="BZ46" s="1408"/>
      <c r="CB46" s="1357" t="s">
        <v>359</v>
      </c>
      <c r="CC46" s="1358"/>
      <c r="CD46" s="1358"/>
      <c r="CE46" s="1358"/>
      <c r="CF46" s="1358"/>
      <c r="CG46" s="1358"/>
      <c r="CH46" s="1358"/>
      <c r="CI46" s="1358"/>
      <c r="CJ46" s="1359"/>
      <c r="CK46" s="1406" t="s">
        <v>360</v>
      </c>
      <c r="CL46" s="1407"/>
      <c r="CM46" s="1407"/>
      <c r="CN46" s="1407"/>
      <c r="CO46" s="1407"/>
      <c r="CP46" s="1407"/>
      <c r="CQ46" s="1407"/>
      <c r="CR46" s="1407"/>
      <c r="CS46" s="1407"/>
      <c r="CT46" s="1407"/>
      <c r="CU46" s="1407"/>
      <c r="CV46" s="1407"/>
      <c r="CW46" s="1407"/>
      <c r="CX46" s="1407"/>
      <c r="CY46" s="1407"/>
      <c r="CZ46" s="1407"/>
      <c r="DA46" s="1407"/>
      <c r="DB46" s="1407"/>
      <c r="DC46" s="1407"/>
      <c r="DD46" s="1407"/>
      <c r="DE46" s="1407"/>
      <c r="DF46" s="1407"/>
      <c r="DG46" s="1407"/>
      <c r="DH46" s="1407"/>
      <c r="DI46" s="1407"/>
      <c r="DJ46" s="1407"/>
      <c r="DK46" s="1408"/>
      <c r="DM46" s="1357" t="s">
        <v>359</v>
      </c>
      <c r="DN46" s="1358"/>
      <c r="DO46" s="1358"/>
      <c r="DP46" s="1358"/>
      <c r="DQ46" s="1358"/>
      <c r="DR46" s="1358"/>
      <c r="DS46" s="1358"/>
      <c r="DT46" s="1358"/>
      <c r="DU46" s="1359"/>
      <c r="DV46" s="1406" t="s">
        <v>360</v>
      </c>
      <c r="DW46" s="1407"/>
      <c r="DX46" s="1407"/>
      <c r="DY46" s="1407"/>
      <c r="DZ46" s="1407"/>
      <c r="EA46" s="1407"/>
      <c r="EB46" s="1407"/>
      <c r="EC46" s="1407"/>
      <c r="ED46" s="1407"/>
      <c r="EE46" s="1407"/>
      <c r="EF46" s="1407"/>
      <c r="EG46" s="1407"/>
      <c r="EH46" s="1407"/>
      <c r="EI46" s="1407"/>
      <c r="EJ46" s="1407"/>
      <c r="EK46" s="1407"/>
      <c r="EL46" s="1407"/>
      <c r="EM46" s="1407"/>
      <c r="EN46" s="1407"/>
      <c r="EO46" s="1407"/>
      <c r="EP46" s="1407"/>
      <c r="EQ46" s="1407"/>
      <c r="ER46" s="1407"/>
      <c r="ES46" s="1407"/>
      <c r="ET46" s="1407"/>
      <c r="EU46" s="1407"/>
      <c r="EV46" s="1408"/>
      <c r="EX46" s="1357" t="s">
        <v>359</v>
      </c>
      <c r="EY46" s="1358"/>
      <c r="EZ46" s="1358"/>
      <c r="FA46" s="1358"/>
      <c r="FB46" s="1358"/>
      <c r="FC46" s="1358"/>
      <c r="FD46" s="1358"/>
      <c r="FE46" s="1358"/>
      <c r="FF46" s="1359"/>
      <c r="FG46" s="1406" t="s">
        <v>360</v>
      </c>
      <c r="FH46" s="1407"/>
      <c r="FI46" s="1407"/>
      <c r="FJ46" s="1407"/>
      <c r="FK46" s="1407"/>
      <c r="FL46" s="1407"/>
      <c r="FM46" s="1407"/>
      <c r="FN46" s="1407"/>
      <c r="FO46" s="1407"/>
      <c r="FP46" s="1407"/>
      <c r="FQ46" s="1407"/>
      <c r="FR46" s="1407"/>
      <c r="FS46" s="1407"/>
      <c r="FT46" s="1407"/>
      <c r="FU46" s="1407"/>
      <c r="FV46" s="1407"/>
      <c r="FW46" s="1407"/>
      <c r="FX46" s="1407"/>
      <c r="FY46" s="1407"/>
      <c r="FZ46" s="1407"/>
      <c r="GA46" s="1407"/>
      <c r="GB46" s="1407"/>
      <c r="GC46" s="1407"/>
      <c r="GD46" s="1407"/>
      <c r="GE46" s="1407"/>
      <c r="GF46" s="1407"/>
      <c r="GG46" s="1408"/>
      <c r="GI46" s="1357" t="s">
        <v>359</v>
      </c>
      <c r="GJ46" s="1358"/>
      <c r="GK46" s="1358"/>
      <c r="GL46" s="1358"/>
      <c r="GM46" s="1358"/>
      <c r="GN46" s="1358"/>
      <c r="GO46" s="1358"/>
      <c r="GP46" s="1358"/>
      <c r="GQ46" s="1359"/>
      <c r="GR46" s="1406" t="s">
        <v>360</v>
      </c>
      <c r="GS46" s="1407"/>
      <c r="GT46" s="1407"/>
      <c r="GU46" s="1407"/>
      <c r="GV46" s="1407"/>
      <c r="GW46" s="1407"/>
      <c r="GX46" s="1407"/>
      <c r="GY46" s="1407"/>
      <c r="GZ46" s="1407"/>
      <c r="HA46" s="1407"/>
      <c r="HB46" s="1407"/>
      <c r="HC46" s="1407"/>
      <c r="HD46" s="1407"/>
      <c r="HE46" s="1407"/>
      <c r="HF46" s="1407"/>
      <c r="HG46" s="1407"/>
      <c r="HH46" s="1407"/>
      <c r="HI46" s="1407"/>
      <c r="HJ46" s="1407"/>
      <c r="HK46" s="1407"/>
      <c r="HL46" s="1407"/>
      <c r="HM46" s="1407"/>
      <c r="HN46" s="1407"/>
      <c r="HO46" s="1407"/>
      <c r="HP46" s="1407"/>
      <c r="HQ46" s="1407"/>
      <c r="HR46" s="1408"/>
    </row>
    <row r="47" spans="1:227" s="590" customFormat="1" x14ac:dyDescent="0.2">
      <c r="A47" s="636" t="s">
        <v>403</v>
      </c>
      <c r="B47" s="590" t="s">
        <v>361</v>
      </c>
      <c r="R47" s="1522">
        <f>ROUNDDOWN(SUM(36:37),-3)</f>
        <v>47887000</v>
      </c>
      <c r="S47" s="1522"/>
      <c r="T47" s="1522"/>
      <c r="U47" s="1522"/>
      <c r="V47" s="1522"/>
      <c r="W47" s="1522"/>
      <c r="X47" s="1522"/>
      <c r="Y47" s="1522"/>
      <c r="Z47" s="1522"/>
      <c r="AA47" s="1522"/>
      <c r="AB47" s="1522"/>
      <c r="AC47" s="1522"/>
      <c r="AD47" s="1522"/>
      <c r="AE47" s="1522"/>
      <c r="AF47" s="1522"/>
      <c r="AG47" s="602" t="s">
        <v>139</v>
      </c>
      <c r="AH47" s="597"/>
      <c r="AQ47" s="1363"/>
      <c r="AR47" s="1364"/>
      <c r="AS47" s="1364"/>
      <c r="AT47" s="1364"/>
      <c r="AU47" s="1364"/>
      <c r="AV47" s="1364"/>
      <c r="AW47" s="1364"/>
      <c r="AX47" s="1364"/>
      <c r="AY47" s="1365"/>
      <c r="AZ47" s="1409"/>
      <c r="BA47" s="1410"/>
      <c r="BB47" s="1410"/>
      <c r="BC47" s="1410"/>
      <c r="BD47" s="1410"/>
      <c r="BE47" s="1410"/>
      <c r="BF47" s="1410"/>
      <c r="BG47" s="1410"/>
      <c r="BH47" s="1410"/>
      <c r="BI47" s="1410"/>
      <c r="BJ47" s="1410"/>
      <c r="BK47" s="1410"/>
      <c r="BL47" s="1410"/>
      <c r="BM47" s="1410"/>
      <c r="BN47" s="1410"/>
      <c r="BO47" s="1410"/>
      <c r="BP47" s="1410"/>
      <c r="BQ47" s="1410"/>
      <c r="BR47" s="1410"/>
      <c r="BS47" s="1410"/>
      <c r="BT47" s="1410"/>
      <c r="BU47" s="1410"/>
      <c r="BV47" s="1410"/>
      <c r="BW47" s="1410"/>
      <c r="BX47" s="1410"/>
      <c r="BY47" s="1410"/>
      <c r="BZ47" s="1411"/>
      <c r="CB47" s="1363"/>
      <c r="CC47" s="1364"/>
      <c r="CD47" s="1364"/>
      <c r="CE47" s="1364"/>
      <c r="CF47" s="1364"/>
      <c r="CG47" s="1364"/>
      <c r="CH47" s="1364"/>
      <c r="CI47" s="1364"/>
      <c r="CJ47" s="1365"/>
      <c r="CK47" s="1409"/>
      <c r="CL47" s="1410"/>
      <c r="CM47" s="1410"/>
      <c r="CN47" s="1410"/>
      <c r="CO47" s="1410"/>
      <c r="CP47" s="1410"/>
      <c r="CQ47" s="1410"/>
      <c r="CR47" s="1410"/>
      <c r="CS47" s="1410"/>
      <c r="CT47" s="1410"/>
      <c r="CU47" s="1410"/>
      <c r="CV47" s="1410"/>
      <c r="CW47" s="1410"/>
      <c r="CX47" s="1410"/>
      <c r="CY47" s="1410"/>
      <c r="CZ47" s="1410"/>
      <c r="DA47" s="1410"/>
      <c r="DB47" s="1410"/>
      <c r="DC47" s="1410"/>
      <c r="DD47" s="1410"/>
      <c r="DE47" s="1410"/>
      <c r="DF47" s="1410"/>
      <c r="DG47" s="1410"/>
      <c r="DH47" s="1410"/>
      <c r="DI47" s="1410"/>
      <c r="DJ47" s="1410"/>
      <c r="DK47" s="1411"/>
      <c r="DM47" s="1363"/>
      <c r="DN47" s="1364"/>
      <c r="DO47" s="1364"/>
      <c r="DP47" s="1364"/>
      <c r="DQ47" s="1364"/>
      <c r="DR47" s="1364"/>
      <c r="DS47" s="1364"/>
      <c r="DT47" s="1364"/>
      <c r="DU47" s="1365"/>
      <c r="DV47" s="1409"/>
      <c r="DW47" s="1410"/>
      <c r="DX47" s="1410"/>
      <c r="DY47" s="1410"/>
      <c r="DZ47" s="1410"/>
      <c r="EA47" s="1410"/>
      <c r="EB47" s="1410"/>
      <c r="EC47" s="1410"/>
      <c r="ED47" s="1410"/>
      <c r="EE47" s="1410"/>
      <c r="EF47" s="1410"/>
      <c r="EG47" s="1410"/>
      <c r="EH47" s="1410"/>
      <c r="EI47" s="1410"/>
      <c r="EJ47" s="1410"/>
      <c r="EK47" s="1410"/>
      <c r="EL47" s="1410"/>
      <c r="EM47" s="1410"/>
      <c r="EN47" s="1410"/>
      <c r="EO47" s="1410"/>
      <c r="EP47" s="1410"/>
      <c r="EQ47" s="1410"/>
      <c r="ER47" s="1410"/>
      <c r="ES47" s="1410"/>
      <c r="ET47" s="1410"/>
      <c r="EU47" s="1410"/>
      <c r="EV47" s="1411"/>
      <c r="EX47" s="1363"/>
      <c r="EY47" s="1364"/>
      <c r="EZ47" s="1364"/>
      <c r="FA47" s="1364"/>
      <c r="FB47" s="1364"/>
      <c r="FC47" s="1364"/>
      <c r="FD47" s="1364"/>
      <c r="FE47" s="1364"/>
      <c r="FF47" s="1365"/>
      <c r="FG47" s="1409"/>
      <c r="FH47" s="1410"/>
      <c r="FI47" s="1410"/>
      <c r="FJ47" s="1410"/>
      <c r="FK47" s="1410"/>
      <c r="FL47" s="1410"/>
      <c r="FM47" s="1410"/>
      <c r="FN47" s="1410"/>
      <c r="FO47" s="1410"/>
      <c r="FP47" s="1410"/>
      <c r="FQ47" s="1410"/>
      <c r="FR47" s="1410"/>
      <c r="FS47" s="1410"/>
      <c r="FT47" s="1410"/>
      <c r="FU47" s="1410"/>
      <c r="FV47" s="1410"/>
      <c r="FW47" s="1410"/>
      <c r="FX47" s="1410"/>
      <c r="FY47" s="1410"/>
      <c r="FZ47" s="1410"/>
      <c r="GA47" s="1410"/>
      <c r="GB47" s="1410"/>
      <c r="GC47" s="1410"/>
      <c r="GD47" s="1410"/>
      <c r="GE47" s="1410"/>
      <c r="GF47" s="1410"/>
      <c r="GG47" s="1411"/>
      <c r="GI47" s="1363"/>
      <c r="GJ47" s="1364"/>
      <c r="GK47" s="1364"/>
      <c r="GL47" s="1364"/>
      <c r="GM47" s="1364"/>
      <c r="GN47" s="1364"/>
      <c r="GO47" s="1364"/>
      <c r="GP47" s="1364"/>
      <c r="GQ47" s="1365"/>
      <c r="GR47" s="1409"/>
      <c r="GS47" s="1410"/>
      <c r="GT47" s="1410"/>
      <c r="GU47" s="1410"/>
      <c r="GV47" s="1410"/>
      <c r="GW47" s="1410"/>
      <c r="GX47" s="1410"/>
      <c r="GY47" s="1410"/>
      <c r="GZ47" s="1410"/>
      <c r="HA47" s="1410"/>
      <c r="HB47" s="1410"/>
      <c r="HC47" s="1410"/>
      <c r="HD47" s="1410"/>
      <c r="HE47" s="1410"/>
      <c r="HF47" s="1410"/>
      <c r="HG47" s="1410"/>
      <c r="HH47" s="1410"/>
      <c r="HI47" s="1410"/>
      <c r="HJ47" s="1410"/>
      <c r="HK47" s="1410"/>
      <c r="HL47" s="1410"/>
      <c r="HM47" s="1410"/>
      <c r="HN47" s="1410"/>
      <c r="HO47" s="1410"/>
      <c r="HP47" s="1410"/>
      <c r="HQ47" s="1410"/>
      <c r="HR47" s="1411"/>
    </row>
    <row r="48" spans="1:227" s="590" customFormat="1" x14ac:dyDescent="0.2">
      <c r="R48" s="642"/>
      <c r="S48" s="643"/>
      <c r="T48" s="643"/>
      <c r="U48" s="643"/>
      <c r="V48" s="643"/>
      <c r="W48" s="643"/>
      <c r="X48" s="643"/>
      <c r="Y48" s="643"/>
      <c r="Z48" s="643"/>
      <c r="AA48" s="643"/>
      <c r="AB48" s="1523"/>
      <c r="AC48" s="1523"/>
      <c r="AD48" s="1523"/>
      <c r="AE48" s="1523"/>
      <c r="AF48" s="1523"/>
      <c r="AG48" s="1523"/>
      <c r="AH48" s="1523"/>
      <c r="AI48" s="591"/>
      <c r="AJ48" s="591"/>
      <c r="AK48" s="591"/>
      <c r="AL48" s="591"/>
      <c r="AM48" s="591"/>
      <c r="AN48" s="591"/>
      <c r="AO48" s="591"/>
      <c r="AQ48" s="598"/>
      <c r="AR48" s="598"/>
      <c r="AS48" s="598"/>
      <c r="AT48" s="598"/>
      <c r="AU48" s="598"/>
      <c r="AV48" s="598"/>
      <c r="AW48" s="598"/>
      <c r="AX48" s="598"/>
      <c r="AY48" s="598"/>
      <c r="AZ48" s="598"/>
      <c r="BA48" s="598"/>
      <c r="BB48" s="598"/>
      <c r="BC48" s="598"/>
      <c r="BD48" s="598"/>
      <c r="BE48" s="598"/>
      <c r="BF48" s="598"/>
      <c r="BG48" s="598"/>
      <c r="BH48" s="598"/>
      <c r="BI48" s="598"/>
      <c r="BJ48" s="598"/>
      <c r="BK48" s="598"/>
      <c r="BL48" s="598"/>
      <c r="BM48" s="598"/>
      <c r="BN48" s="598"/>
      <c r="BO48" s="598"/>
      <c r="BP48" s="598"/>
      <c r="BQ48" s="598"/>
      <c r="BR48" s="598"/>
      <c r="BS48" s="598"/>
      <c r="BT48" s="598"/>
      <c r="BU48" s="598"/>
      <c r="BV48" s="598"/>
      <c r="BW48" s="598"/>
      <c r="BX48" s="598"/>
      <c r="BY48" s="598"/>
      <c r="BZ48" s="598"/>
      <c r="CB48" s="598"/>
      <c r="CC48" s="598"/>
      <c r="CD48" s="598"/>
      <c r="CE48" s="598"/>
      <c r="CF48" s="598"/>
      <c r="CG48" s="598"/>
      <c r="CH48" s="598"/>
      <c r="CI48" s="598"/>
      <c r="CJ48" s="598"/>
      <c r="CK48" s="598"/>
      <c r="CL48" s="598"/>
      <c r="CM48" s="598"/>
      <c r="CN48" s="598"/>
      <c r="CO48" s="598"/>
      <c r="CP48" s="598"/>
      <c r="CQ48" s="598"/>
      <c r="CR48" s="598"/>
      <c r="CS48" s="598"/>
      <c r="CT48" s="598"/>
      <c r="CU48" s="598"/>
      <c r="CV48" s="598"/>
      <c r="CW48" s="598"/>
      <c r="CX48" s="598"/>
      <c r="CY48" s="598"/>
      <c r="CZ48" s="598"/>
      <c r="DA48" s="598"/>
      <c r="DB48" s="598"/>
      <c r="DC48" s="598"/>
      <c r="DD48" s="598"/>
      <c r="DE48" s="598"/>
      <c r="DF48" s="598"/>
      <c r="DG48" s="598"/>
      <c r="DH48" s="598"/>
      <c r="DI48" s="598"/>
      <c r="DJ48" s="598"/>
      <c r="DK48" s="598"/>
      <c r="DM48" s="598"/>
      <c r="DN48" s="598"/>
      <c r="DO48" s="598"/>
      <c r="DP48" s="598"/>
      <c r="DQ48" s="598"/>
      <c r="DR48" s="598"/>
      <c r="DS48" s="598"/>
      <c r="DT48" s="598"/>
      <c r="DU48" s="598"/>
      <c r="DV48" s="598"/>
      <c r="DW48" s="598"/>
      <c r="DX48" s="598"/>
      <c r="DY48" s="598"/>
      <c r="DZ48" s="598"/>
      <c r="EA48" s="598"/>
      <c r="EB48" s="598"/>
      <c r="EC48" s="598"/>
      <c r="ED48" s="598"/>
      <c r="EE48" s="598"/>
      <c r="EF48" s="598"/>
      <c r="EG48" s="598"/>
      <c r="EH48" s="598"/>
      <c r="EI48" s="598"/>
      <c r="EJ48" s="598"/>
      <c r="EK48" s="598"/>
      <c r="EL48" s="598"/>
      <c r="EM48" s="598"/>
      <c r="EN48" s="598"/>
      <c r="EO48" s="598"/>
      <c r="EP48" s="598"/>
      <c r="EQ48" s="598"/>
      <c r="ER48" s="598"/>
      <c r="ES48" s="598"/>
      <c r="ET48" s="598"/>
      <c r="EU48" s="598"/>
      <c r="EV48" s="598"/>
      <c r="EX48" s="598"/>
      <c r="EY48" s="598"/>
      <c r="EZ48" s="598"/>
      <c r="FA48" s="598"/>
      <c r="FB48" s="598"/>
      <c r="FC48" s="598"/>
      <c r="FD48" s="598"/>
      <c r="FE48" s="598"/>
      <c r="FF48" s="598"/>
      <c r="FG48" s="598"/>
      <c r="FH48" s="598"/>
      <c r="FI48" s="598"/>
      <c r="FJ48" s="598"/>
      <c r="FK48" s="598"/>
      <c r="FL48" s="598"/>
      <c r="FM48" s="598"/>
      <c r="FN48" s="598"/>
      <c r="FO48" s="598"/>
      <c r="FP48" s="598"/>
      <c r="FQ48" s="598"/>
      <c r="FR48" s="598"/>
      <c r="FS48" s="598"/>
      <c r="FT48" s="598"/>
      <c r="FU48" s="598"/>
      <c r="FV48" s="598"/>
      <c r="FW48" s="598"/>
      <c r="FX48" s="598"/>
      <c r="FY48" s="598"/>
      <c r="FZ48" s="598"/>
      <c r="GA48" s="598"/>
      <c r="GB48" s="598"/>
      <c r="GC48" s="598"/>
      <c r="GD48" s="598"/>
      <c r="GE48" s="598"/>
      <c r="GF48" s="598"/>
      <c r="GG48" s="598"/>
      <c r="GI48" s="598"/>
      <c r="GJ48" s="598"/>
      <c r="GK48" s="598"/>
      <c r="GL48" s="598"/>
      <c r="GM48" s="598"/>
      <c r="GN48" s="598"/>
      <c r="GO48" s="598"/>
      <c r="GP48" s="598"/>
      <c r="GQ48" s="598"/>
      <c r="GR48" s="598"/>
      <c r="GS48" s="598"/>
      <c r="GT48" s="598"/>
      <c r="GU48" s="598"/>
      <c r="GV48" s="598"/>
      <c r="GW48" s="598"/>
      <c r="GX48" s="598"/>
      <c r="GY48" s="598"/>
      <c r="GZ48" s="598"/>
      <c r="HA48" s="598"/>
      <c r="HB48" s="598"/>
      <c r="HC48" s="598"/>
      <c r="HD48" s="598"/>
      <c r="HE48" s="598"/>
      <c r="HF48" s="598"/>
      <c r="HG48" s="598"/>
      <c r="HH48" s="598"/>
      <c r="HI48" s="598"/>
      <c r="HJ48" s="598"/>
      <c r="HK48" s="598"/>
      <c r="HL48" s="598"/>
      <c r="HM48" s="598"/>
      <c r="HN48" s="598"/>
      <c r="HO48" s="598"/>
      <c r="HP48" s="598"/>
      <c r="HQ48" s="598"/>
      <c r="HR48" s="598"/>
    </row>
    <row r="49" spans="1:238" s="590" customFormat="1" ht="13.6" customHeight="1" x14ac:dyDescent="0.2">
      <c r="A49" s="636" t="s">
        <v>362</v>
      </c>
      <c r="B49" s="590" t="s">
        <v>363</v>
      </c>
      <c r="S49" s="643"/>
      <c r="T49" s="643"/>
      <c r="U49" s="643"/>
      <c r="V49" s="643"/>
      <c r="W49" s="643"/>
      <c r="X49" s="643"/>
      <c r="Y49" s="643"/>
      <c r="Z49" s="643"/>
      <c r="AA49" s="643"/>
      <c r="AB49" s="643"/>
      <c r="AC49" s="643"/>
      <c r="AD49" s="643"/>
      <c r="AE49" s="643"/>
      <c r="AF49" s="643"/>
      <c r="AG49" s="643"/>
      <c r="AH49" s="643"/>
      <c r="AI49" s="591"/>
      <c r="AJ49" s="591"/>
      <c r="AK49" s="591"/>
      <c r="AL49" s="591"/>
      <c r="AM49" s="591"/>
      <c r="AN49" s="591"/>
      <c r="AO49" s="591"/>
      <c r="AQ49" s="644"/>
      <c r="AR49" s="645" t="s">
        <v>364</v>
      </c>
      <c r="AS49" s="646" t="s">
        <v>365</v>
      </c>
      <c r="AT49" s="646"/>
      <c r="AU49" s="646"/>
      <c r="AV49" s="646"/>
      <c r="AW49" s="646"/>
      <c r="AX49" s="646"/>
      <c r="AY49" s="646"/>
      <c r="AZ49" s="646"/>
      <c r="BA49" s="646"/>
      <c r="BB49" s="646"/>
      <c r="BC49" s="646"/>
      <c r="BD49" s="646"/>
      <c r="BE49" s="646"/>
      <c r="BF49" s="646"/>
      <c r="BG49" s="646"/>
      <c r="BH49" s="646"/>
      <c r="BI49" s="646"/>
      <c r="BJ49" s="646"/>
      <c r="BK49" s="646"/>
      <c r="BL49" s="646"/>
      <c r="BM49" s="646"/>
      <c r="BN49" s="646"/>
      <c r="BO49" s="646"/>
      <c r="BP49" s="646"/>
      <c r="BQ49" s="646"/>
      <c r="BR49" s="646"/>
      <c r="BS49" s="646"/>
      <c r="BT49" s="613"/>
      <c r="BU49" s="613"/>
      <c r="BV49" s="613"/>
      <c r="BW49" s="613"/>
      <c r="BX49" s="613"/>
      <c r="BY49" s="613"/>
      <c r="BZ49" s="613"/>
      <c r="CB49" s="644"/>
      <c r="CC49" s="645" t="s">
        <v>364</v>
      </c>
      <c r="CD49" s="646" t="s">
        <v>365</v>
      </c>
      <c r="CE49" s="646"/>
      <c r="CF49" s="646"/>
      <c r="CG49" s="646"/>
      <c r="CH49" s="646"/>
      <c r="CI49" s="646"/>
      <c r="CJ49" s="646"/>
      <c r="CK49" s="646"/>
      <c r="CL49" s="646"/>
      <c r="CM49" s="646"/>
      <c r="CN49" s="646"/>
      <c r="CO49" s="646"/>
      <c r="CP49" s="646"/>
      <c r="CQ49" s="646"/>
      <c r="CR49" s="646"/>
      <c r="CS49" s="646"/>
      <c r="CT49" s="646"/>
      <c r="CU49" s="646"/>
      <c r="CV49" s="646"/>
      <c r="CW49" s="646"/>
      <c r="CX49" s="646"/>
      <c r="CY49" s="646"/>
      <c r="CZ49" s="646"/>
      <c r="DA49" s="646"/>
      <c r="DB49" s="646"/>
      <c r="DC49" s="646"/>
      <c r="DD49" s="646"/>
      <c r="DE49" s="613"/>
      <c r="DF49" s="613"/>
      <c r="DG49" s="613"/>
      <c r="DH49" s="613"/>
      <c r="DI49" s="613"/>
      <c r="DJ49" s="613"/>
      <c r="DK49" s="613"/>
      <c r="DM49" s="644"/>
      <c r="DN49" s="645" t="s">
        <v>364</v>
      </c>
      <c r="DO49" s="646" t="s">
        <v>404</v>
      </c>
      <c r="DP49" s="646"/>
      <c r="DQ49" s="646"/>
      <c r="DR49" s="646"/>
      <c r="DS49" s="646"/>
      <c r="DT49" s="646"/>
      <c r="DU49" s="646"/>
      <c r="DV49" s="646"/>
      <c r="DW49" s="646"/>
      <c r="DX49" s="646"/>
      <c r="DY49" s="646"/>
      <c r="DZ49" s="646"/>
      <c r="EA49" s="646"/>
      <c r="EB49" s="646"/>
      <c r="EC49" s="646"/>
      <c r="ED49" s="646"/>
      <c r="EE49" s="646"/>
      <c r="EF49" s="646"/>
      <c r="EG49" s="646"/>
      <c r="EH49" s="646"/>
      <c r="EI49" s="646"/>
      <c r="EJ49" s="646"/>
      <c r="EK49" s="646"/>
      <c r="EL49" s="646"/>
      <c r="EM49" s="646"/>
      <c r="EN49" s="646"/>
      <c r="EO49" s="646"/>
      <c r="EP49" s="613"/>
      <c r="EQ49" s="613"/>
      <c r="ER49" s="613"/>
      <c r="ES49" s="613"/>
      <c r="ET49" s="613"/>
      <c r="EU49" s="613"/>
      <c r="EV49" s="613"/>
      <c r="EX49" s="644"/>
      <c r="EY49" s="645" t="s">
        <v>364</v>
      </c>
      <c r="EZ49" s="646" t="s">
        <v>365</v>
      </c>
      <c r="FA49" s="646"/>
      <c r="FB49" s="646"/>
      <c r="FC49" s="646"/>
      <c r="FD49" s="646"/>
      <c r="FE49" s="646"/>
      <c r="FF49" s="646"/>
      <c r="FG49" s="646"/>
      <c r="FH49" s="646"/>
      <c r="FI49" s="646"/>
      <c r="FJ49" s="646"/>
      <c r="FK49" s="646"/>
      <c r="FL49" s="646"/>
      <c r="FM49" s="646"/>
      <c r="FN49" s="646"/>
      <c r="FO49" s="646"/>
      <c r="FP49" s="646"/>
      <c r="FQ49" s="646"/>
      <c r="FR49" s="646"/>
      <c r="FS49" s="646"/>
      <c r="FT49" s="646"/>
      <c r="FU49" s="646"/>
      <c r="FV49" s="646"/>
      <c r="FW49" s="646"/>
      <c r="FX49" s="646"/>
      <c r="FY49" s="646"/>
      <c r="FZ49" s="646"/>
      <c r="GA49" s="613"/>
      <c r="GB49" s="613"/>
      <c r="GC49" s="613"/>
      <c r="GD49" s="613"/>
      <c r="GE49" s="613"/>
      <c r="GF49" s="613"/>
      <c r="GG49" s="613"/>
      <c r="GI49" s="644"/>
      <c r="GJ49" s="645" t="s">
        <v>364</v>
      </c>
      <c r="GK49" s="646" t="s">
        <v>365</v>
      </c>
      <c r="GL49" s="646"/>
      <c r="GM49" s="646"/>
      <c r="GN49" s="646"/>
      <c r="GO49" s="646"/>
      <c r="GP49" s="646"/>
      <c r="GQ49" s="646"/>
      <c r="GR49" s="646"/>
      <c r="GS49" s="646"/>
      <c r="GT49" s="646"/>
      <c r="GU49" s="646"/>
      <c r="GV49" s="646"/>
      <c r="GW49" s="646"/>
      <c r="GX49" s="646"/>
      <c r="GY49" s="646"/>
      <c r="GZ49" s="646"/>
      <c r="HA49" s="646"/>
      <c r="HB49" s="646"/>
      <c r="HC49" s="646"/>
      <c r="HD49" s="646"/>
      <c r="HE49" s="646"/>
      <c r="HF49" s="646"/>
      <c r="HG49" s="646"/>
      <c r="HH49" s="646"/>
      <c r="HI49" s="646"/>
      <c r="HJ49" s="646"/>
      <c r="HK49" s="646"/>
      <c r="HL49" s="613"/>
      <c r="HM49" s="613"/>
      <c r="HN49" s="613"/>
      <c r="HO49" s="613"/>
      <c r="HP49" s="613"/>
      <c r="HQ49" s="613"/>
      <c r="HR49" s="613"/>
    </row>
    <row r="50" spans="1:238" s="590" customFormat="1" ht="15.95" customHeight="1" x14ac:dyDescent="0.2">
      <c r="B50" s="590" t="s">
        <v>366</v>
      </c>
      <c r="R50" s="642"/>
      <c r="S50" s="643"/>
      <c r="T50" s="643"/>
      <c r="U50" s="643"/>
      <c r="V50" s="643"/>
      <c r="W50" s="643"/>
      <c r="X50" s="643"/>
      <c r="Y50" s="643"/>
      <c r="Z50" s="643"/>
      <c r="AA50" s="643"/>
      <c r="AB50" s="643"/>
      <c r="AC50" s="643"/>
      <c r="AD50" s="643"/>
      <c r="AE50" s="643"/>
      <c r="AF50" s="643"/>
      <c r="AG50" s="643"/>
      <c r="AH50" s="643"/>
      <c r="AI50" s="643"/>
      <c r="AJ50" s="643"/>
      <c r="AK50" s="643"/>
      <c r="AL50" s="643"/>
      <c r="AM50" s="643"/>
      <c r="AN50" s="643"/>
      <c r="AO50" s="643"/>
      <c r="AQ50" s="644"/>
      <c r="AR50" s="645" t="s">
        <v>367</v>
      </c>
      <c r="AS50" s="644" t="s">
        <v>368</v>
      </c>
      <c r="AT50" s="644"/>
      <c r="AU50" s="644"/>
      <c r="AV50" s="644"/>
      <c r="AW50" s="644"/>
      <c r="AX50" s="644"/>
      <c r="AY50" s="644"/>
      <c r="BO50" s="646"/>
      <c r="BP50" s="646"/>
      <c r="BQ50" s="646"/>
      <c r="BR50" s="646"/>
      <c r="BS50" s="646"/>
      <c r="BT50" s="646"/>
      <c r="BU50" s="646"/>
      <c r="BV50" s="646"/>
      <c r="BW50" s="646"/>
      <c r="BX50" s="646"/>
      <c r="BY50" s="646"/>
      <c r="BZ50" s="646"/>
      <c r="CB50" s="644"/>
      <c r="CC50" s="645" t="s">
        <v>367</v>
      </c>
      <c r="CD50" s="644" t="s">
        <v>405</v>
      </c>
      <c r="CE50" s="644"/>
      <c r="CF50" s="644"/>
      <c r="CG50" s="644"/>
      <c r="CH50" s="644"/>
      <c r="CI50" s="644"/>
      <c r="CJ50" s="644"/>
      <c r="CZ50" s="646"/>
      <c r="DA50" s="646"/>
      <c r="DB50" s="646"/>
      <c r="DC50" s="646"/>
      <c r="DD50" s="646"/>
      <c r="DE50" s="646"/>
      <c r="DF50" s="646"/>
      <c r="DG50" s="646"/>
      <c r="DH50" s="646"/>
      <c r="DI50" s="646"/>
      <c r="DJ50" s="646"/>
      <c r="DK50" s="646"/>
      <c r="DM50" s="644"/>
      <c r="DN50" s="645" t="s">
        <v>367</v>
      </c>
      <c r="DO50" s="644" t="s">
        <v>368</v>
      </c>
      <c r="DP50" s="644"/>
      <c r="DQ50" s="644"/>
      <c r="DR50" s="644"/>
      <c r="DS50" s="644"/>
      <c r="DT50" s="644"/>
      <c r="DU50" s="644"/>
      <c r="EK50" s="646"/>
      <c r="EL50" s="646"/>
      <c r="EM50" s="646"/>
      <c r="EN50" s="646"/>
      <c r="EO50" s="646"/>
      <c r="EP50" s="646"/>
      <c r="EQ50" s="646"/>
      <c r="ER50" s="646"/>
      <c r="ES50" s="646"/>
      <c r="ET50" s="646"/>
      <c r="EU50" s="646"/>
      <c r="EV50" s="646"/>
      <c r="EX50" s="644"/>
      <c r="EY50" s="645" t="s">
        <v>367</v>
      </c>
      <c r="EZ50" s="644" t="s">
        <v>368</v>
      </c>
      <c r="FA50" s="644"/>
      <c r="FB50" s="644"/>
      <c r="FC50" s="644"/>
      <c r="FD50" s="644"/>
      <c r="FE50" s="644"/>
      <c r="FF50" s="644"/>
      <c r="FV50" s="646"/>
      <c r="FW50" s="646"/>
      <c r="FX50" s="646"/>
      <c r="FY50" s="646"/>
      <c r="FZ50" s="646"/>
      <c r="GA50" s="646"/>
      <c r="GB50" s="646"/>
      <c r="GC50" s="646"/>
      <c r="GD50" s="646"/>
      <c r="GE50" s="646"/>
      <c r="GF50" s="646"/>
      <c r="GG50" s="646"/>
      <c r="GI50" s="644"/>
      <c r="GJ50" s="645" t="s">
        <v>367</v>
      </c>
      <c r="GK50" s="644" t="s">
        <v>368</v>
      </c>
      <c r="GL50" s="644"/>
      <c r="GM50" s="644"/>
      <c r="GN50" s="644"/>
      <c r="GO50" s="644"/>
      <c r="GP50" s="644"/>
      <c r="GQ50" s="644"/>
      <c r="HG50" s="646"/>
      <c r="HH50" s="646"/>
      <c r="HI50" s="646"/>
      <c r="HJ50" s="646"/>
      <c r="HK50" s="646"/>
      <c r="HL50" s="646"/>
      <c r="HM50" s="646"/>
      <c r="HN50" s="646"/>
      <c r="HO50" s="646"/>
      <c r="HP50" s="646"/>
      <c r="HQ50" s="646"/>
      <c r="HR50" s="646"/>
    </row>
    <row r="51" spans="1:238" s="590" customFormat="1" ht="15.95" customHeight="1" x14ac:dyDescent="0.2">
      <c r="AI51" s="643"/>
      <c r="AJ51" s="643"/>
      <c r="AK51" s="643"/>
      <c r="AL51" s="643"/>
      <c r="AM51" s="643"/>
      <c r="AN51" s="643"/>
      <c r="AO51" s="643"/>
      <c r="AQ51" s="644"/>
      <c r="AR51" s="647"/>
      <c r="AS51" s="644"/>
      <c r="AT51" s="646" t="s">
        <v>369</v>
      </c>
      <c r="AU51" s="644"/>
      <c r="AV51" s="644"/>
      <c r="AW51" s="644"/>
      <c r="AX51" s="644"/>
      <c r="AY51" s="644"/>
      <c r="BO51" s="646"/>
      <c r="BP51" s="646"/>
      <c r="BQ51" s="646"/>
      <c r="BV51" s="646"/>
      <c r="BW51" s="646"/>
      <c r="BX51" s="646"/>
      <c r="BY51" s="646"/>
      <c r="BZ51" s="646"/>
      <c r="CB51" s="644"/>
      <c r="CC51" s="647"/>
      <c r="CD51" s="644"/>
      <c r="CE51" s="646" t="s">
        <v>369</v>
      </c>
      <c r="CF51" s="644"/>
      <c r="CG51" s="644"/>
      <c r="CH51" s="644"/>
      <c r="CI51" s="644"/>
      <c r="CJ51" s="644"/>
      <c r="CZ51" s="646"/>
      <c r="DA51" s="646"/>
      <c r="DB51" s="646"/>
      <c r="DG51" s="646"/>
      <c r="DH51" s="646"/>
      <c r="DI51" s="646"/>
      <c r="DJ51" s="646"/>
      <c r="DK51" s="646"/>
      <c r="DM51" s="644"/>
      <c r="DN51" s="647"/>
      <c r="DO51" s="644"/>
      <c r="DP51" s="646" t="s">
        <v>369</v>
      </c>
      <c r="DQ51" s="644"/>
      <c r="DR51" s="644"/>
      <c r="DS51" s="644"/>
      <c r="DT51" s="644"/>
      <c r="DU51" s="644"/>
      <c r="EK51" s="646"/>
      <c r="EL51" s="646"/>
      <c r="EM51" s="646"/>
      <c r="ER51" s="646"/>
      <c r="ES51" s="646"/>
      <c r="ET51" s="646"/>
      <c r="EU51" s="646"/>
      <c r="EV51" s="646"/>
      <c r="EX51" s="644"/>
      <c r="EY51" s="647"/>
      <c r="EZ51" s="644"/>
      <c r="FA51" s="646" t="s">
        <v>369</v>
      </c>
      <c r="FB51" s="644"/>
      <c r="FC51" s="644"/>
      <c r="FD51" s="644"/>
      <c r="FE51" s="644"/>
      <c r="FF51" s="644"/>
      <c r="FV51" s="646"/>
      <c r="FW51" s="646"/>
      <c r="FX51" s="646"/>
      <c r="GC51" s="646"/>
      <c r="GD51" s="646"/>
      <c r="GE51" s="646"/>
      <c r="GF51" s="646"/>
      <c r="GG51" s="646"/>
      <c r="GI51" s="644"/>
      <c r="GJ51" s="647"/>
      <c r="GK51" s="644"/>
      <c r="GL51" s="646" t="s">
        <v>369</v>
      </c>
      <c r="GM51" s="644"/>
      <c r="GN51" s="644"/>
      <c r="GO51" s="644"/>
      <c r="GP51" s="644"/>
      <c r="GQ51" s="644"/>
      <c r="HG51" s="646"/>
      <c r="HH51" s="646"/>
      <c r="HI51" s="646"/>
      <c r="HN51" s="646"/>
      <c r="HO51" s="646"/>
      <c r="HP51" s="646"/>
      <c r="HQ51" s="646"/>
      <c r="HR51" s="646"/>
      <c r="HS51" s="646"/>
      <c r="HT51" s="646"/>
      <c r="HU51" s="646"/>
      <c r="HV51" s="646"/>
      <c r="HW51" s="646"/>
      <c r="HX51" s="646"/>
      <c r="HY51" s="646"/>
      <c r="HZ51" s="646"/>
      <c r="IA51" s="646"/>
      <c r="IB51" s="646"/>
      <c r="IC51" s="646"/>
      <c r="ID51" s="646"/>
    </row>
    <row r="52" spans="1:238" s="590" customFormat="1" ht="15.95" customHeight="1" x14ac:dyDescent="0.2">
      <c r="R52" s="648"/>
      <c r="S52" s="648"/>
      <c r="T52" s="648"/>
      <c r="U52" s="648"/>
      <c r="V52" s="648"/>
      <c r="W52" s="648"/>
      <c r="X52" s="648"/>
      <c r="Y52" s="648"/>
      <c r="Z52" s="648"/>
      <c r="AA52" s="648"/>
      <c r="AB52" s="648"/>
      <c r="AC52" s="648"/>
      <c r="AD52" s="648"/>
      <c r="AE52" s="648"/>
      <c r="AF52" s="648"/>
      <c r="AG52" s="649"/>
      <c r="AH52" s="649"/>
      <c r="AQ52" s="644"/>
      <c r="AR52" s="647"/>
      <c r="AS52" s="644"/>
      <c r="AT52" s="646" t="s">
        <v>370</v>
      </c>
      <c r="AU52" s="644"/>
      <c r="AV52" s="644"/>
      <c r="AW52" s="644"/>
      <c r="AX52" s="644"/>
      <c r="AY52" s="644"/>
      <c r="BO52" s="646"/>
      <c r="BP52" s="646"/>
      <c r="BQ52" s="646"/>
      <c r="BV52" s="646"/>
      <c r="BW52" s="646"/>
      <c r="BX52" s="646"/>
      <c r="BY52" s="646"/>
      <c r="BZ52" s="646"/>
      <c r="CB52" s="644"/>
      <c r="CC52" s="647"/>
      <c r="CD52" s="644"/>
      <c r="CE52" s="646" t="s">
        <v>370</v>
      </c>
      <c r="CF52" s="644"/>
      <c r="CG52" s="644"/>
      <c r="CH52" s="644"/>
      <c r="CI52" s="644"/>
      <c r="CJ52" s="644"/>
      <c r="CZ52" s="646"/>
      <c r="DA52" s="646"/>
      <c r="DB52" s="646"/>
      <c r="DG52" s="646"/>
      <c r="DH52" s="646"/>
      <c r="DI52" s="646"/>
      <c r="DJ52" s="646"/>
      <c r="DK52" s="646"/>
      <c r="DM52" s="644"/>
      <c r="DN52" s="647"/>
      <c r="DO52" s="644"/>
      <c r="DP52" s="646" t="s">
        <v>370</v>
      </c>
      <c r="DQ52" s="644"/>
      <c r="DR52" s="644"/>
      <c r="DS52" s="644"/>
      <c r="DT52" s="644"/>
      <c r="DU52" s="644"/>
      <c r="EK52" s="646"/>
      <c r="EL52" s="646"/>
      <c r="EM52" s="646"/>
      <c r="ER52" s="646"/>
      <c r="ES52" s="646"/>
      <c r="ET52" s="646"/>
      <c r="EU52" s="646"/>
      <c r="EV52" s="646"/>
      <c r="EX52" s="644"/>
      <c r="EY52" s="647"/>
      <c r="EZ52" s="644"/>
      <c r="FA52" s="646" t="s">
        <v>370</v>
      </c>
      <c r="FB52" s="644"/>
      <c r="FC52" s="644"/>
      <c r="FD52" s="644"/>
      <c r="FE52" s="644"/>
      <c r="FF52" s="644"/>
      <c r="FV52" s="646"/>
      <c r="FW52" s="646"/>
      <c r="FX52" s="646"/>
      <c r="GC52" s="646"/>
      <c r="GD52" s="646"/>
      <c r="GE52" s="646"/>
      <c r="GF52" s="646"/>
      <c r="GG52" s="646"/>
      <c r="GI52" s="644"/>
      <c r="GJ52" s="647"/>
      <c r="GK52" s="644"/>
      <c r="GL52" s="646" t="s">
        <v>370</v>
      </c>
      <c r="GM52" s="644"/>
      <c r="GN52" s="644"/>
      <c r="GO52" s="644"/>
      <c r="GP52" s="644"/>
      <c r="GQ52" s="644"/>
      <c r="HG52" s="646"/>
      <c r="HH52" s="646"/>
      <c r="HI52" s="646"/>
      <c r="HN52" s="646"/>
      <c r="HO52" s="646"/>
      <c r="HP52" s="646"/>
      <c r="HQ52" s="646"/>
      <c r="HR52" s="646"/>
      <c r="HS52" s="646"/>
      <c r="HT52" s="646"/>
      <c r="HU52" s="646"/>
      <c r="HV52" s="646"/>
      <c r="HW52" s="646"/>
      <c r="HX52" s="646"/>
      <c r="HY52" s="646"/>
      <c r="HZ52" s="646"/>
      <c r="IA52" s="646"/>
      <c r="IB52" s="646"/>
      <c r="IC52" s="646"/>
      <c r="ID52" s="646"/>
    </row>
    <row r="53" spans="1:238" s="590" customFormat="1" ht="15.95" customHeight="1" x14ac:dyDescent="0.2">
      <c r="A53" s="650"/>
      <c r="B53" s="650"/>
      <c r="C53" s="650"/>
      <c r="D53" s="650"/>
      <c r="E53" s="650"/>
      <c r="F53" s="650"/>
      <c r="G53" s="650"/>
      <c r="H53" s="650"/>
      <c r="I53" s="650"/>
      <c r="J53" s="650"/>
      <c r="K53" s="650"/>
      <c r="L53" s="650"/>
      <c r="M53" s="650"/>
      <c r="N53" s="650"/>
      <c r="O53" s="650"/>
      <c r="P53" s="650"/>
      <c r="Q53" s="650"/>
      <c r="AI53" s="651"/>
      <c r="AJ53" s="651"/>
      <c r="AK53" s="651"/>
      <c r="AL53" s="651"/>
      <c r="AM53" s="651"/>
      <c r="AN53" s="651"/>
      <c r="AO53" s="651"/>
      <c r="AQ53" s="644"/>
      <c r="AR53" s="645" t="s">
        <v>371</v>
      </c>
      <c r="AS53" s="644" t="s">
        <v>372</v>
      </c>
      <c r="AT53" s="644"/>
      <c r="AU53" s="644"/>
      <c r="AV53" s="644"/>
      <c r="AW53" s="644"/>
      <c r="AX53" s="644"/>
      <c r="AY53" s="644"/>
      <c r="BO53" s="646"/>
      <c r="BP53" s="646"/>
      <c r="BQ53" s="646"/>
      <c r="BV53" s="646"/>
      <c r="BW53" s="646"/>
      <c r="BX53" s="646"/>
      <c r="BY53" s="646"/>
      <c r="BZ53" s="646"/>
      <c r="CB53" s="644"/>
      <c r="CC53" s="645" t="s">
        <v>371</v>
      </c>
      <c r="CD53" s="644" t="s">
        <v>406</v>
      </c>
      <c r="CE53" s="644"/>
      <c r="CF53" s="644"/>
      <c r="CG53" s="644"/>
      <c r="CH53" s="644"/>
      <c r="CI53" s="644"/>
      <c r="CJ53" s="644"/>
      <c r="CZ53" s="646"/>
      <c r="DA53" s="646"/>
      <c r="DB53" s="646"/>
      <c r="DG53" s="646"/>
      <c r="DH53" s="646"/>
      <c r="DI53" s="646"/>
      <c r="DJ53" s="646"/>
      <c r="DK53" s="646"/>
      <c r="DM53" s="644"/>
      <c r="DN53" s="645" t="s">
        <v>371</v>
      </c>
      <c r="DO53" s="644" t="s">
        <v>372</v>
      </c>
      <c r="DP53" s="644"/>
      <c r="DQ53" s="644"/>
      <c r="DR53" s="644"/>
      <c r="DS53" s="644"/>
      <c r="DT53" s="644"/>
      <c r="DU53" s="644"/>
      <c r="EK53" s="646"/>
      <c r="EL53" s="646"/>
      <c r="EM53" s="646"/>
      <c r="ER53" s="646"/>
      <c r="ES53" s="646"/>
      <c r="ET53" s="646"/>
      <c r="EU53" s="646"/>
      <c r="EV53" s="646"/>
      <c r="EX53" s="644"/>
      <c r="EY53" s="645" t="s">
        <v>371</v>
      </c>
      <c r="EZ53" s="644" t="s">
        <v>406</v>
      </c>
      <c r="FA53" s="644"/>
      <c r="FB53" s="644"/>
      <c r="FC53" s="644"/>
      <c r="FD53" s="644"/>
      <c r="FE53" s="644"/>
      <c r="FF53" s="644"/>
      <c r="FV53" s="646"/>
      <c r="FW53" s="646"/>
      <c r="FX53" s="646"/>
      <c r="GC53" s="646"/>
      <c r="GD53" s="646"/>
      <c r="GE53" s="646"/>
      <c r="GF53" s="646"/>
      <c r="GG53" s="646"/>
      <c r="GI53" s="644"/>
      <c r="GJ53" s="645" t="s">
        <v>371</v>
      </c>
      <c r="GK53" s="644" t="s">
        <v>406</v>
      </c>
      <c r="GL53" s="644"/>
      <c r="GM53" s="644"/>
      <c r="GN53" s="644"/>
      <c r="GO53" s="644"/>
      <c r="GP53" s="644"/>
      <c r="GQ53" s="644"/>
      <c r="HG53" s="646"/>
      <c r="HH53" s="646"/>
      <c r="HI53" s="646"/>
      <c r="HN53" s="646"/>
      <c r="HO53" s="646"/>
      <c r="HP53" s="646"/>
      <c r="HQ53" s="646"/>
      <c r="HR53" s="646"/>
      <c r="HS53" s="646"/>
      <c r="HT53" s="646"/>
      <c r="HU53" s="646"/>
      <c r="HV53" s="646"/>
      <c r="HW53" s="646"/>
      <c r="HX53" s="646"/>
      <c r="HY53" s="646"/>
      <c r="HZ53" s="646"/>
      <c r="IA53" s="646"/>
      <c r="IB53" s="646"/>
      <c r="IC53" s="646"/>
      <c r="ID53" s="646"/>
    </row>
    <row r="54" spans="1:238" s="590" customFormat="1" ht="15.95" customHeight="1" x14ac:dyDescent="0.2">
      <c r="A54" s="652"/>
      <c r="C54" s="613"/>
      <c r="AQ54" s="644"/>
      <c r="AR54" s="645" t="s">
        <v>373</v>
      </c>
      <c r="AS54" s="644" t="s">
        <v>374</v>
      </c>
      <c r="AT54" s="644"/>
      <c r="AU54" s="644"/>
      <c r="AV54" s="644"/>
      <c r="AW54" s="644"/>
      <c r="AX54" s="644"/>
      <c r="AY54" s="644"/>
      <c r="BO54" s="646"/>
      <c r="BP54" s="646"/>
      <c r="BQ54" s="646"/>
      <c r="BV54" s="646"/>
      <c r="BW54" s="646"/>
      <c r="BX54" s="646"/>
      <c r="BY54" s="646"/>
      <c r="BZ54" s="646"/>
      <c r="CB54" s="644"/>
      <c r="CC54" s="645" t="s">
        <v>373</v>
      </c>
      <c r="CD54" s="644" t="s">
        <v>374</v>
      </c>
      <c r="CE54" s="644"/>
      <c r="CF54" s="644"/>
      <c r="CG54" s="644"/>
      <c r="CH54" s="644"/>
      <c r="CI54" s="644"/>
      <c r="CJ54" s="644"/>
      <c r="CZ54" s="646"/>
      <c r="DA54" s="646"/>
      <c r="DB54" s="646"/>
      <c r="DG54" s="646"/>
      <c r="DH54" s="646"/>
      <c r="DI54" s="646"/>
      <c r="DJ54" s="646"/>
      <c r="DK54" s="646"/>
      <c r="DM54" s="644"/>
      <c r="DN54" s="645" t="s">
        <v>373</v>
      </c>
      <c r="DO54" s="644" t="s">
        <v>374</v>
      </c>
      <c r="DP54" s="644"/>
      <c r="DQ54" s="644"/>
      <c r="DR54" s="644"/>
      <c r="DS54" s="644"/>
      <c r="DT54" s="644"/>
      <c r="DU54" s="644"/>
      <c r="EK54" s="646"/>
      <c r="EL54" s="646"/>
      <c r="EM54" s="646"/>
      <c r="ER54" s="646"/>
      <c r="ES54" s="646"/>
      <c r="ET54" s="646"/>
      <c r="EU54" s="646"/>
      <c r="EV54" s="646"/>
      <c r="EX54" s="644"/>
      <c r="EY54" s="645" t="s">
        <v>373</v>
      </c>
      <c r="EZ54" s="644" t="s">
        <v>374</v>
      </c>
      <c r="FA54" s="644"/>
      <c r="FB54" s="644"/>
      <c r="FC54" s="644"/>
      <c r="FD54" s="644"/>
      <c r="FE54" s="644"/>
      <c r="FF54" s="644"/>
      <c r="FV54" s="646"/>
      <c r="FW54" s="646"/>
      <c r="FX54" s="646"/>
      <c r="GC54" s="646"/>
      <c r="GD54" s="646"/>
      <c r="GE54" s="646"/>
      <c r="GF54" s="646"/>
      <c r="GG54" s="646"/>
      <c r="GI54" s="644"/>
      <c r="GJ54" s="645" t="s">
        <v>373</v>
      </c>
      <c r="GK54" s="644" t="s">
        <v>374</v>
      </c>
      <c r="GL54" s="644"/>
      <c r="GM54" s="644"/>
      <c r="GN54" s="644"/>
      <c r="GO54" s="644"/>
      <c r="GP54" s="644"/>
      <c r="GQ54" s="644"/>
      <c r="HG54" s="646"/>
      <c r="HH54" s="646"/>
      <c r="HI54" s="646"/>
      <c r="HN54" s="646"/>
      <c r="HO54" s="646"/>
      <c r="HP54" s="646"/>
      <c r="HQ54" s="646"/>
      <c r="HR54" s="646"/>
      <c r="HS54" s="646"/>
      <c r="HT54" s="646"/>
      <c r="HU54" s="646"/>
      <c r="HV54" s="646"/>
      <c r="HW54" s="646"/>
      <c r="HX54" s="646"/>
      <c r="HY54" s="646"/>
      <c r="HZ54" s="646"/>
      <c r="IA54" s="646"/>
      <c r="IB54" s="646"/>
      <c r="IC54" s="646"/>
      <c r="ID54" s="646"/>
    </row>
    <row r="55" spans="1:238" s="590" customFormat="1" ht="15.95" customHeight="1" x14ac:dyDescent="0.2">
      <c r="E55" s="653"/>
      <c r="R55" s="654"/>
      <c r="S55" s="654"/>
      <c r="T55" s="654"/>
      <c r="U55" s="654"/>
      <c r="V55" s="654"/>
      <c r="W55" s="654"/>
      <c r="X55" s="654"/>
      <c r="Y55" s="654"/>
      <c r="Z55" s="654"/>
      <c r="AA55" s="654"/>
      <c r="AB55" s="654"/>
      <c r="AC55" s="654"/>
      <c r="AD55" s="654"/>
      <c r="AE55" s="654"/>
      <c r="AF55" s="654"/>
      <c r="AG55" s="654"/>
      <c r="AH55" s="654"/>
      <c r="AQ55" s="644"/>
      <c r="AR55" s="645" t="s">
        <v>375</v>
      </c>
      <c r="AS55" s="644" t="s">
        <v>376</v>
      </c>
      <c r="AT55" s="644"/>
      <c r="AU55" s="644"/>
      <c r="AV55" s="644"/>
      <c r="AW55" s="644"/>
      <c r="AX55" s="644"/>
      <c r="AY55" s="644"/>
      <c r="BO55" s="646"/>
      <c r="BP55" s="646"/>
      <c r="BQ55" s="646"/>
      <c r="BV55" s="646"/>
      <c r="BW55" s="646"/>
      <c r="BX55" s="646"/>
      <c r="BY55" s="646"/>
      <c r="BZ55" s="646"/>
      <c r="CB55" s="644"/>
      <c r="CC55" s="645" t="s">
        <v>375</v>
      </c>
      <c r="CD55" s="644" t="s">
        <v>376</v>
      </c>
      <c r="CE55" s="644"/>
      <c r="CF55" s="644"/>
      <c r="CG55" s="644"/>
      <c r="CH55" s="644"/>
      <c r="CI55" s="644"/>
      <c r="CJ55" s="644"/>
      <c r="CZ55" s="646"/>
      <c r="DA55" s="646"/>
      <c r="DB55" s="646"/>
      <c r="DG55" s="646"/>
      <c r="DH55" s="646"/>
      <c r="DI55" s="646"/>
      <c r="DJ55" s="646"/>
      <c r="DK55" s="646"/>
      <c r="DM55" s="644"/>
      <c r="DN55" s="645" t="s">
        <v>375</v>
      </c>
      <c r="DO55" s="644" t="s">
        <v>376</v>
      </c>
      <c r="DP55" s="644"/>
      <c r="DQ55" s="644"/>
      <c r="DR55" s="644"/>
      <c r="DS55" s="644"/>
      <c r="DT55" s="644"/>
      <c r="DU55" s="644"/>
      <c r="EK55" s="646"/>
      <c r="EL55" s="646"/>
      <c r="EM55" s="646"/>
      <c r="ER55" s="646"/>
      <c r="ES55" s="646"/>
      <c r="ET55" s="646"/>
      <c r="EU55" s="646"/>
      <c r="EV55" s="646"/>
      <c r="EX55" s="644"/>
      <c r="EY55" s="645" t="s">
        <v>375</v>
      </c>
      <c r="EZ55" s="644" t="s">
        <v>376</v>
      </c>
      <c r="FA55" s="644"/>
      <c r="FB55" s="644"/>
      <c r="FC55" s="644"/>
      <c r="FD55" s="644"/>
      <c r="FE55" s="644"/>
      <c r="FF55" s="644"/>
      <c r="FV55" s="646"/>
      <c r="FW55" s="646"/>
      <c r="FX55" s="646"/>
      <c r="GC55" s="646"/>
      <c r="GD55" s="646"/>
      <c r="GE55" s="646"/>
      <c r="GF55" s="646"/>
      <c r="GG55" s="646"/>
      <c r="GI55" s="644"/>
      <c r="GJ55" s="645" t="s">
        <v>375</v>
      </c>
      <c r="GK55" s="644" t="s">
        <v>376</v>
      </c>
      <c r="GL55" s="644"/>
      <c r="GM55" s="644"/>
      <c r="GN55" s="644"/>
      <c r="GO55" s="644"/>
      <c r="GP55" s="644"/>
      <c r="GQ55" s="644"/>
      <c r="HG55" s="646"/>
      <c r="HH55" s="646"/>
      <c r="HI55" s="646"/>
      <c r="HN55" s="646"/>
      <c r="HO55" s="646"/>
      <c r="HP55" s="646"/>
      <c r="HQ55" s="646"/>
      <c r="HR55" s="646"/>
      <c r="HS55" s="646"/>
      <c r="HT55" s="646"/>
      <c r="HU55" s="646"/>
      <c r="HV55" s="646"/>
      <c r="HW55" s="646"/>
      <c r="HX55" s="646"/>
      <c r="HY55" s="646"/>
      <c r="HZ55" s="646"/>
      <c r="IA55" s="646"/>
      <c r="IB55" s="646"/>
      <c r="IC55" s="646"/>
      <c r="ID55" s="646"/>
    </row>
    <row r="56" spans="1:238" s="590" customFormat="1" ht="15.95" customHeight="1" x14ac:dyDescent="0.2">
      <c r="C56" s="655"/>
      <c r="D56" s="655"/>
      <c r="E56" s="654"/>
      <c r="F56" s="654"/>
      <c r="G56" s="654"/>
      <c r="H56" s="654"/>
      <c r="I56" s="654"/>
      <c r="J56" s="654"/>
      <c r="K56" s="654"/>
      <c r="L56" s="654"/>
      <c r="M56" s="654"/>
      <c r="N56" s="654"/>
      <c r="O56" s="654"/>
      <c r="P56" s="654"/>
      <c r="Q56" s="654"/>
      <c r="R56" s="654"/>
      <c r="S56" s="654"/>
      <c r="T56" s="654"/>
      <c r="U56" s="654"/>
      <c r="V56" s="654"/>
      <c r="W56" s="654"/>
      <c r="X56" s="654"/>
      <c r="Y56" s="654"/>
      <c r="Z56" s="654"/>
      <c r="AA56" s="654"/>
      <c r="AB56" s="654"/>
      <c r="AC56" s="654"/>
      <c r="AD56" s="654"/>
      <c r="AE56" s="654"/>
      <c r="AF56" s="654"/>
      <c r="AG56" s="654"/>
      <c r="AH56" s="654"/>
      <c r="AI56" s="654"/>
      <c r="AJ56" s="654"/>
      <c r="AK56" s="654"/>
      <c r="AL56" s="654"/>
      <c r="AM56" s="654"/>
      <c r="AQ56" s="644"/>
      <c r="AR56" s="645"/>
      <c r="AS56" s="644" t="s">
        <v>377</v>
      </c>
      <c r="AT56" s="644"/>
      <c r="AU56" s="644"/>
      <c r="AV56" s="644"/>
      <c r="AW56" s="644"/>
      <c r="AX56" s="644"/>
      <c r="AY56" s="644"/>
      <c r="BO56" s="646"/>
      <c r="BP56" s="646"/>
      <c r="BQ56" s="646"/>
      <c r="BV56" s="646"/>
      <c r="BW56" s="646"/>
      <c r="BX56" s="646"/>
      <c r="BY56" s="646"/>
      <c r="BZ56" s="646"/>
      <c r="CB56" s="644"/>
      <c r="CC56" s="645"/>
      <c r="CD56" s="644" t="s">
        <v>377</v>
      </c>
      <c r="CE56" s="644"/>
      <c r="CF56" s="644"/>
      <c r="CG56" s="644"/>
      <c r="CH56" s="644"/>
      <c r="CI56" s="644"/>
      <c r="CJ56" s="644"/>
      <c r="CZ56" s="646"/>
      <c r="DA56" s="646"/>
      <c r="DB56" s="646"/>
      <c r="DG56" s="646"/>
      <c r="DH56" s="646"/>
      <c r="DI56" s="646"/>
      <c r="DJ56" s="646"/>
      <c r="DK56" s="646"/>
      <c r="DM56" s="644"/>
      <c r="DN56" s="645"/>
      <c r="DO56" s="644" t="s">
        <v>377</v>
      </c>
      <c r="DP56" s="644"/>
      <c r="DQ56" s="644"/>
      <c r="DR56" s="644"/>
      <c r="DS56" s="644"/>
      <c r="DT56" s="644"/>
      <c r="DU56" s="644"/>
      <c r="EK56" s="646"/>
      <c r="EL56" s="646"/>
      <c r="EM56" s="646"/>
      <c r="ER56" s="646"/>
      <c r="ES56" s="646"/>
      <c r="ET56" s="646"/>
      <c r="EU56" s="646"/>
      <c r="EV56" s="646"/>
      <c r="EX56" s="644"/>
      <c r="EY56" s="645"/>
      <c r="EZ56" s="644" t="s">
        <v>377</v>
      </c>
      <c r="FA56" s="644"/>
      <c r="FB56" s="644"/>
      <c r="FC56" s="644"/>
      <c r="FD56" s="644"/>
      <c r="FE56" s="644"/>
      <c r="FF56" s="644"/>
      <c r="FV56" s="646"/>
      <c r="FW56" s="646"/>
      <c r="FX56" s="646"/>
      <c r="GC56" s="646"/>
      <c r="GD56" s="646"/>
      <c r="GE56" s="646"/>
      <c r="GF56" s="646"/>
      <c r="GG56" s="646"/>
      <c r="GI56" s="644"/>
      <c r="GJ56" s="645"/>
      <c r="GK56" s="644" t="s">
        <v>377</v>
      </c>
      <c r="GL56" s="644"/>
      <c r="GM56" s="644"/>
      <c r="GN56" s="644"/>
      <c r="GO56" s="644"/>
      <c r="GP56" s="644"/>
      <c r="GQ56" s="644"/>
      <c r="HG56" s="646"/>
      <c r="HH56" s="646"/>
      <c r="HI56" s="646"/>
      <c r="HN56" s="646"/>
      <c r="HO56" s="646"/>
      <c r="HP56" s="646"/>
      <c r="HQ56" s="646"/>
      <c r="HR56" s="646"/>
      <c r="HS56" s="646"/>
      <c r="HT56" s="646"/>
      <c r="HU56" s="646"/>
      <c r="HV56" s="646"/>
      <c r="HW56" s="646"/>
      <c r="HX56" s="646"/>
      <c r="HY56" s="646"/>
      <c r="HZ56" s="646"/>
      <c r="IA56" s="646"/>
      <c r="IB56" s="646"/>
      <c r="IC56" s="646"/>
      <c r="ID56" s="646"/>
    </row>
    <row r="57" spans="1:238" s="590" customFormat="1" ht="15.95" customHeight="1" x14ac:dyDescent="0.2">
      <c r="E57" s="654"/>
      <c r="F57" s="654"/>
      <c r="G57" s="654"/>
      <c r="H57" s="654"/>
      <c r="I57" s="654"/>
      <c r="J57" s="654"/>
      <c r="K57" s="654"/>
      <c r="L57" s="654"/>
      <c r="M57" s="654"/>
      <c r="N57" s="654"/>
      <c r="O57" s="654"/>
      <c r="P57" s="654"/>
      <c r="Q57" s="654"/>
      <c r="R57" s="654"/>
      <c r="S57" s="654"/>
      <c r="T57" s="654"/>
      <c r="U57" s="654"/>
      <c r="V57" s="654"/>
      <c r="W57" s="654"/>
      <c r="X57" s="654"/>
      <c r="Y57" s="654"/>
      <c r="Z57" s="654"/>
      <c r="AA57" s="654"/>
      <c r="AB57" s="654"/>
      <c r="AC57" s="654"/>
      <c r="AD57" s="654"/>
      <c r="AE57" s="654"/>
      <c r="AF57" s="654"/>
      <c r="AG57" s="654"/>
      <c r="AH57" s="654"/>
      <c r="AI57" s="654"/>
      <c r="AJ57" s="654"/>
      <c r="AK57" s="654"/>
      <c r="AL57" s="654"/>
      <c r="AM57" s="654"/>
      <c r="AQ57" s="644"/>
      <c r="AR57" s="645"/>
      <c r="AS57" s="644" t="s">
        <v>378</v>
      </c>
      <c r="AT57" s="644"/>
      <c r="AU57" s="589"/>
      <c r="AV57" s="589"/>
      <c r="AW57" s="589"/>
      <c r="AX57" s="589"/>
      <c r="AY57" s="589"/>
      <c r="AZ57" s="589"/>
      <c r="BA57" s="589"/>
      <c r="BB57" s="589"/>
      <c r="BC57" s="589"/>
      <c r="BD57" s="589"/>
      <c r="BE57" s="589"/>
      <c r="BF57" s="589"/>
      <c r="BG57" s="589"/>
      <c r="BH57" s="589"/>
      <c r="BI57" s="589"/>
      <c r="BJ57" s="589"/>
      <c r="BK57" s="589"/>
      <c r="BL57" s="589"/>
      <c r="BM57" s="589"/>
      <c r="BN57" s="589"/>
      <c r="BO57" s="589"/>
      <c r="BP57" s="589"/>
      <c r="BQ57" s="589"/>
      <c r="BR57" s="589"/>
      <c r="BS57" s="589"/>
      <c r="BT57" s="589"/>
      <c r="BU57" s="589"/>
      <c r="BV57" s="589"/>
      <c r="BW57" s="589"/>
      <c r="BX57" s="589"/>
      <c r="BY57" s="589"/>
      <c r="BZ57" s="589"/>
      <c r="CB57" s="644"/>
      <c r="CC57" s="645"/>
      <c r="CD57" s="644" t="s">
        <v>378</v>
      </c>
      <c r="CE57" s="644"/>
      <c r="CF57" s="589"/>
      <c r="CG57" s="589"/>
      <c r="CH57" s="589"/>
      <c r="CI57" s="589"/>
      <c r="CJ57" s="589"/>
      <c r="CK57" s="589"/>
      <c r="CL57" s="589"/>
      <c r="CM57" s="589"/>
      <c r="CN57" s="589"/>
      <c r="CO57" s="589"/>
      <c r="CP57" s="589"/>
      <c r="CQ57" s="589"/>
      <c r="CR57" s="589"/>
      <c r="CS57" s="589"/>
      <c r="CT57" s="589"/>
      <c r="CU57" s="589"/>
      <c r="CV57" s="589"/>
      <c r="CW57" s="589"/>
      <c r="CX57" s="589"/>
      <c r="CY57" s="589"/>
      <c r="CZ57" s="589"/>
      <c r="DA57" s="589"/>
      <c r="DB57" s="589"/>
      <c r="DC57" s="589"/>
      <c r="DD57" s="589"/>
      <c r="DE57" s="589"/>
      <c r="DF57" s="589"/>
      <c r="DG57" s="589"/>
      <c r="DH57" s="589"/>
      <c r="DI57" s="589"/>
      <c r="DJ57" s="589"/>
      <c r="DK57" s="589"/>
      <c r="DM57" s="644"/>
      <c r="DN57" s="645"/>
      <c r="DO57" s="644" t="s">
        <v>378</v>
      </c>
      <c r="DP57" s="644"/>
      <c r="DQ57" s="589"/>
      <c r="DR57" s="589"/>
      <c r="DS57" s="589"/>
      <c r="DT57" s="589"/>
      <c r="DU57" s="589"/>
      <c r="DV57" s="589"/>
      <c r="DW57" s="589"/>
      <c r="DX57" s="589"/>
      <c r="DY57" s="589"/>
      <c r="DZ57" s="589"/>
      <c r="EA57" s="589"/>
      <c r="EB57" s="589"/>
      <c r="EC57" s="589"/>
      <c r="ED57" s="589"/>
      <c r="EE57" s="589"/>
      <c r="EF57" s="589"/>
      <c r="EG57" s="589"/>
      <c r="EH57" s="589"/>
      <c r="EI57" s="589"/>
      <c r="EJ57" s="589"/>
      <c r="EK57" s="589"/>
      <c r="EL57" s="589"/>
      <c r="EM57" s="589"/>
      <c r="EN57" s="589"/>
      <c r="EO57" s="589"/>
      <c r="EP57" s="589"/>
      <c r="EQ57" s="589"/>
      <c r="ER57" s="589"/>
      <c r="ES57" s="589"/>
      <c r="ET57" s="589"/>
      <c r="EU57" s="589"/>
      <c r="EV57" s="589"/>
      <c r="EX57" s="644"/>
      <c r="EY57" s="645"/>
      <c r="EZ57" s="644" t="s">
        <v>378</v>
      </c>
      <c r="FA57" s="644"/>
      <c r="FB57" s="589"/>
      <c r="FC57" s="589"/>
      <c r="FD57" s="589"/>
      <c r="FE57" s="589"/>
      <c r="FF57" s="589"/>
      <c r="FG57" s="589"/>
      <c r="FH57" s="589"/>
      <c r="FI57" s="589"/>
      <c r="FJ57" s="589"/>
      <c r="FK57" s="589"/>
      <c r="FL57" s="589"/>
      <c r="FM57" s="589"/>
      <c r="FN57" s="589"/>
      <c r="FO57" s="589"/>
      <c r="FP57" s="589"/>
      <c r="FQ57" s="589"/>
      <c r="FR57" s="589"/>
      <c r="FS57" s="589"/>
      <c r="FT57" s="589"/>
      <c r="FU57" s="589"/>
      <c r="FV57" s="589"/>
      <c r="FW57" s="589"/>
      <c r="FX57" s="589"/>
      <c r="FY57" s="589"/>
      <c r="FZ57" s="589"/>
      <c r="GA57" s="589"/>
      <c r="GB57" s="589"/>
      <c r="GC57" s="589"/>
      <c r="GD57" s="589"/>
      <c r="GE57" s="589"/>
      <c r="GF57" s="589"/>
      <c r="GG57" s="589"/>
      <c r="GI57" s="644"/>
      <c r="GJ57" s="645"/>
      <c r="GK57" s="644" t="s">
        <v>378</v>
      </c>
      <c r="GL57" s="644"/>
      <c r="GM57" s="589"/>
      <c r="GN57" s="589"/>
      <c r="GO57" s="589"/>
      <c r="GP57" s="589"/>
      <c r="GQ57" s="589"/>
      <c r="GR57" s="589"/>
      <c r="GS57" s="589"/>
      <c r="GT57" s="589"/>
      <c r="GU57" s="589"/>
      <c r="GV57" s="589"/>
      <c r="GW57" s="589"/>
      <c r="GX57" s="589"/>
      <c r="GY57" s="589"/>
      <c r="GZ57" s="589"/>
      <c r="HA57" s="589"/>
      <c r="HB57" s="589"/>
      <c r="HC57" s="589"/>
      <c r="HD57" s="589"/>
      <c r="HE57" s="589"/>
      <c r="HF57" s="589"/>
      <c r="HG57" s="589"/>
      <c r="HH57" s="589"/>
      <c r="HI57" s="589"/>
      <c r="HJ57" s="589"/>
      <c r="HK57" s="589"/>
      <c r="HL57" s="589"/>
      <c r="HM57" s="589"/>
      <c r="HN57" s="589"/>
      <c r="HO57" s="589"/>
      <c r="HP57" s="589"/>
      <c r="HQ57" s="589"/>
      <c r="HR57" s="589"/>
      <c r="HS57" s="646"/>
      <c r="HT57" s="646"/>
      <c r="HU57" s="646"/>
      <c r="HV57" s="646"/>
      <c r="HW57" s="646"/>
      <c r="HX57" s="646"/>
      <c r="HY57" s="646"/>
      <c r="HZ57" s="646"/>
      <c r="IA57" s="646"/>
      <c r="IB57" s="646"/>
      <c r="IC57" s="646"/>
      <c r="ID57" s="646"/>
    </row>
    <row r="58" spans="1:238" x14ac:dyDescent="0.2">
      <c r="A58" s="590"/>
      <c r="B58" s="590"/>
      <c r="C58" s="590"/>
      <c r="D58" s="590"/>
      <c r="E58" s="654"/>
      <c r="F58" s="654"/>
      <c r="G58" s="654"/>
      <c r="H58" s="654"/>
      <c r="I58" s="654"/>
      <c r="J58" s="654"/>
      <c r="K58" s="654"/>
      <c r="L58" s="654"/>
      <c r="M58" s="654"/>
      <c r="N58" s="654"/>
      <c r="O58" s="654"/>
      <c r="P58" s="654"/>
      <c r="Q58" s="654"/>
      <c r="R58" s="654"/>
      <c r="S58" s="654"/>
      <c r="T58" s="654"/>
      <c r="U58" s="654"/>
      <c r="V58" s="654"/>
      <c r="W58" s="654"/>
      <c r="X58" s="654"/>
      <c r="Y58" s="654"/>
      <c r="Z58" s="654"/>
      <c r="AA58" s="654"/>
      <c r="AB58" s="654"/>
      <c r="AC58" s="654"/>
      <c r="AD58" s="654"/>
      <c r="AE58" s="654"/>
      <c r="AF58" s="654"/>
      <c r="AG58" s="654"/>
      <c r="AH58" s="654"/>
      <c r="AI58" s="654"/>
      <c r="AJ58" s="654"/>
      <c r="AK58" s="654"/>
      <c r="AL58" s="654"/>
      <c r="AM58" s="654"/>
      <c r="AN58" s="590"/>
      <c r="AO58" s="590"/>
      <c r="AP58" s="590"/>
      <c r="CA58" s="590"/>
      <c r="DL58" s="590"/>
      <c r="EW58" s="590"/>
      <c r="GH58" s="590"/>
    </row>
    <row r="59" spans="1:238" x14ac:dyDescent="0.2">
      <c r="A59" s="590"/>
      <c r="B59" s="590"/>
      <c r="C59" s="590"/>
      <c r="D59" s="590"/>
      <c r="E59" s="654"/>
      <c r="F59" s="654"/>
      <c r="G59" s="654"/>
      <c r="H59" s="654"/>
      <c r="I59" s="654"/>
      <c r="J59" s="654"/>
      <c r="K59" s="654"/>
      <c r="L59" s="654"/>
      <c r="M59" s="654"/>
      <c r="N59" s="654"/>
      <c r="O59" s="654"/>
      <c r="P59" s="654"/>
      <c r="Q59" s="654"/>
      <c r="R59" s="654"/>
      <c r="S59" s="654"/>
      <c r="T59" s="654"/>
      <c r="U59" s="654"/>
      <c r="V59" s="654"/>
      <c r="W59" s="654"/>
      <c r="X59" s="654"/>
      <c r="Y59" s="654"/>
      <c r="Z59" s="654"/>
      <c r="AA59" s="654"/>
      <c r="AB59" s="654"/>
      <c r="AC59" s="654"/>
      <c r="AD59" s="654"/>
      <c r="AE59" s="654"/>
      <c r="AF59" s="654"/>
      <c r="AG59" s="654"/>
      <c r="AH59" s="654"/>
      <c r="AI59" s="654"/>
      <c r="AJ59" s="654"/>
      <c r="AK59" s="654"/>
      <c r="AL59" s="654"/>
      <c r="AM59" s="654"/>
      <c r="AN59" s="590"/>
      <c r="AO59" s="590"/>
    </row>
    <row r="60" spans="1:238" x14ac:dyDescent="0.2">
      <c r="A60" s="590"/>
      <c r="B60" s="590"/>
      <c r="C60" s="590"/>
      <c r="D60" s="590"/>
      <c r="E60" s="654"/>
      <c r="F60" s="654"/>
      <c r="G60" s="654"/>
      <c r="H60" s="654"/>
      <c r="I60" s="654"/>
      <c r="J60" s="654"/>
      <c r="K60" s="654"/>
      <c r="L60" s="654"/>
      <c r="M60" s="654"/>
      <c r="N60" s="654"/>
      <c r="O60" s="654"/>
      <c r="P60" s="654"/>
      <c r="Q60" s="654"/>
      <c r="AI60" s="654"/>
      <c r="AJ60" s="654"/>
      <c r="AK60" s="654"/>
      <c r="AL60" s="654"/>
      <c r="AM60" s="654"/>
      <c r="AN60" s="590"/>
      <c r="AO60" s="590"/>
    </row>
  </sheetData>
  <mergeCells count="326">
    <mergeCell ref="EX46:FF47"/>
    <mergeCell ref="FG46:GG47"/>
    <mergeCell ref="GI46:GQ47"/>
    <mergeCell ref="GR46:HR47"/>
    <mergeCell ref="R47:AF47"/>
    <mergeCell ref="AB48:AH48"/>
    <mergeCell ref="FG44:GG45"/>
    <mergeCell ref="GI44:GQ45"/>
    <mergeCell ref="GR44:HR45"/>
    <mergeCell ref="B45:AN45"/>
    <mergeCell ref="AQ46:AY47"/>
    <mergeCell ref="AZ46:BZ47"/>
    <mergeCell ref="CB46:CJ47"/>
    <mergeCell ref="CK46:DK47"/>
    <mergeCell ref="DM46:DU47"/>
    <mergeCell ref="DV46:EV47"/>
    <mergeCell ref="GX42:GY43"/>
    <mergeCell ref="GZ42:HO43"/>
    <mergeCell ref="HP42:HR43"/>
    <mergeCell ref="AQ44:AY45"/>
    <mergeCell ref="AZ44:BZ45"/>
    <mergeCell ref="CB44:CJ45"/>
    <mergeCell ref="CK44:DK45"/>
    <mergeCell ref="DM44:DU45"/>
    <mergeCell ref="DV44:EV45"/>
    <mergeCell ref="EX44:FF45"/>
    <mergeCell ref="ET42:EV43"/>
    <mergeCell ref="EX42:FL43"/>
    <mergeCell ref="FM42:FN43"/>
    <mergeCell ref="FO42:GD43"/>
    <mergeCell ref="GE42:GG43"/>
    <mergeCell ref="GI42:GW43"/>
    <mergeCell ref="CQ42:CR43"/>
    <mergeCell ref="CS42:DH43"/>
    <mergeCell ref="DI42:DK43"/>
    <mergeCell ref="DM42:EA43"/>
    <mergeCell ref="EB42:EC43"/>
    <mergeCell ref="ED42:ES43"/>
    <mergeCell ref="B42:AN43"/>
    <mergeCell ref="AQ42:BE43"/>
    <mergeCell ref="BF42:BG43"/>
    <mergeCell ref="BH42:BW43"/>
    <mergeCell ref="BX42:BZ43"/>
    <mergeCell ref="CB42:CP43"/>
    <mergeCell ref="FC40:FN41"/>
    <mergeCell ref="FO40:GD41"/>
    <mergeCell ref="GE40:GG41"/>
    <mergeCell ref="GN40:GY41"/>
    <mergeCell ref="GZ40:HO41"/>
    <mergeCell ref="HP40:HR41"/>
    <mergeCell ref="HS39:HS40"/>
    <mergeCell ref="AV40:BG41"/>
    <mergeCell ref="BH40:BW41"/>
    <mergeCell ref="BX40:BZ41"/>
    <mergeCell ref="CG40:CR41"/>
    <mergeCell ref="CS40:DH41"/>
    <mergeCell ref="DI40:DK41"/>
    <mergeCell ref="DR40:EC41"/>
    <mergeCell ref="ED40:ES41"/>
    <mergeCell ref="ET40:EV41"/>
    <mergeCell ref="FO38:GD39"/>
    <mergeCell ref="GE38:GG39"/>
    <mergeCell ref="GI38:GW39"/>
    <mergeCell ref="GX38:GY39"/>
    <mergeCell ref="GZ38:HO39"/>
    <mergeCell ref="HP38:HR39"/>
    <mergeCell ref="DM38:EA39"/>
    <mergeCell ref="EB38:EC39"/>
    <mergeCell ref="ED38:ES39"/>
    <mergeCell ref="ET38:EV39"/>
    <mergeCell ref="EX38:FL39"/>
    <mergeCell ref="FM38:FN39"/>
    <mergeCell ref="HP36:HR37"/>
    <mergeCell ref="B38:AN38"/>
    <mergeCell ref="AQ38:BE39"/>
    <mergeCell ref="BF38:BG39"/>
    <mergeCell ref="BH38:BW39"/>
    <mergeCell ref="BX38:BZ39"/>
    <mergeCell ref="CB38:CP39"/>
    <mergeCell ref="CQ38:CR39"/>
    <mergeCell ref="CS38:DH39"/>
    <mergeCell ref="DI38:DK39"/>
    <mergeCell ref="FM36:FN37"/>
    <mergeCell ref="FO36:GD37"/>
    <mergeCell ref="GE36:GG37"/>
    <mergeCell ref="GI36:GW37"/>
    <mergeCell ref="GX36:GY37"/>
    <mergeCell ref="GZ36:HO37"/>
    <mergeCell ref="DI36:DK37"/>
    <mergeCell ref="DM36:EA37"/>
    <mergeCell ref="EB36:EC37"/>
    <mergeCell ref="ED36:ES37"/>
    <mergeCell ref="ET36:EV37"/>
    <mergeCell ref="EX36:FL37"/>
    <mergeCell ref="HP34:HR35"/>
    <mergeCell ref="B35:AN35"/>
    <mergeCell ref="AQ36:BE37"/>
    <mergeCell ref="BF36:BG37"/>
    <mergeCell ref="BH36:BW37"/>
    <mergeCell ref="BX36:BZ37"/>
    <mergeCell ref="CB36:CP37"/>
    <mergeCell ref="CQ36:CR37"/>
    <mergeCell ref="CS36:DH37"/>
    <mergeCell ref="EX34:FL35"/>
    <mergeCell ref="FM34:FN35"/>
    <mergeCell ref="FO34:GD35"/>
    <mergeCell ref="GE34:GG35"/>
    <mergeCell ref="GI34:GW35"/>
    <mergeCell ref="GX34:GY35"/>
    <mergeCell ref="CS34:DH35"/>
    <mergeCell ref="DI34:DK35"/>
    <mergeCell ref="DM34:EA35"/>
    <mergeCell ref="EB34:EC35"/>
    <mergeCell ref="ED34:ES35"/>
    <mergeCell ref="ET34:EV35"/>
    <mergeCell ref="AQ34:BE35"/>
    <mergeCell ref="BF34:BG35"/>
    <mergeCell ref="BH34:BW35"/>
    <mergeCell ref="BX34:BZ35"/>
    <mergeCell ref="CB34:CP35"/>
    <mergeCell ref="CQ34:CR35"/>
    <mergeCell ref="FC32:FN33"/>
    <mergeCell ref="FO32:GD33"/>
    <mergeCell ref="GE32:GG33"/>
    <mergeCell ref="GN32:GY33"/>
    <mergeCell ref="GZ32:HO33"/>
    <mergeCell ref="GZ34:HO35"/>
    <mergeCell ref="HP32:HR33"/>
    <mergeCell ref="HP30:HR31"/>
    <mergeCell ref="AV32:BG33"/>
    <mergeCell ref="BH32:BW33"/>
    <mergeCell ref="BX32:BZ33"/>
    <mergeCell ref="CG32:CR33"/>
    <mergeCell ref="CS32:DH33"/>
    <mergeCell ref="DI32:DK33"/>
    <mergeCell ref="DR32:EC33"/>
    <mergeCell ref="ED32:ES33"/>
    <mergeCell ref="ET32:EV33"/>
    <mergeCell ref="FM30:FN31"/>
    <mergeCell ref="FO30:GD31"/>
    <mergeCell ref="GE30:GG31"/>
    <mergeCell ref="GI30:GW31"/>
    <mergeCell ref="GX30:GY31"/>
    <mergeCell ref="GZ30:HO31"/>
    <mergeCell ref="DI30:DK31"/>
    <mergeCell ref="DM30:EA31"/>
    <mergeCell ref="EB30:EC31"/>
    <mergeCell ref="ED30:ES31"/>
    <mergeCell ref="ET30:EV31"/>
    <mergeCell ref="EX30:FL31"/>
    <mergeCell ref="HP28:HR29"/>
    <mergeCell ref="AA30:AD30"/>
    <mergeCell ref="AE30:AN30"/>
    <mergeCell ref="AQ30:BE31"/>
    <mergeCell ref="BF30:BG31"/>
    <mergeCell ref="BH30:BW31"/>
    <mergeCell ref="BX30:BZ31"/>
    <mergeCell ref="CB30:CP31"/>
    <mergeCell ref="CQ30:CR31"/>
    <mergeCell ref="CS30:DH31"/>
    <mergeCell ref="AQ26:AU29"/>
    <mergeCell ref="AV26:BG27"/>
    <mergeCell ref="BH26:BP27"/>
    <mergeCell ref="BQ26:BQ27"/>
    <mergeCell ref="BR26:BZ27"/>
    <mergeCell ref="CB26:CF29"/>
    <mergeCell ref="HJ26:HR27"/>
    <mergeCell ref="FX26:FX27"/>
    <mergeCell ref="FY26:GG27"/>
    <mergeCell ref="GI26:GM29"/>
    <mergeCell ref="GN26:GY27"/>
    <mergeCell ref="GZ26:HH27"/>
    <mergeCell ref="HI26:HI27"/>
    <mergeCell ref="FO28:GD29"/>
    <mergeCell ref="S27:U28"/>
    <mergeCell ref="W27:AN28"/>
    <mergeCell ref="AV28:BG29"/>
    <mergeCell ref="BH28:BW29"/>
    <mergeCell ref="BX28:BZ29"/>
    <mergeCell ref="CG28:CR29"/>
    <mergeCell ref="CS28:DH29"/>
    <mergeCell ref="DI28:DK29"/>
    <mergeCell ref="DR28:EC29"/>
    <mergeCell ref="CG26:CR27"/>
    <mergeCell ref="CS26:DA27"/>
    <mergeCell ref="DB26:DB27"/>
    <mergeCell ref="DC26:DK27"/>
    <mergeCell ref="DM26:DQ29"/>
    <mergeCell ref="DR26:EC27"/>
    <mergeCell ref="GE28:GG29"/>
    <mergeCell ref="GN28:GY29"/>
    <mergeCell ref="GZ28:HO29"/>
    <mergeCell ref="ED26:EL27"/>
    <mergeCell ref="EM26:EM27"/>
    <mergeCell ref="EN26:EV27"/>
    <mergeCell ref="EX26:FB29"/>
    <mergeCell ref="FC26:FN27"/>
    <mergeCell ref="FO26:FW27"/>
    <mergeCell ref="ED28:ES29"/>
    <mergeCell ref="ET28:EV29"/>
    <mergeCell ref="FC28:FN29"/>
    <mergeCell ref="S25:U25"/>
    <mergeCell ref="W25:AN25"/>
    <mergeCell ref="FG22:GG23"/>
    <mergeCell ref="GN22:GQ23"/>
    <mergeCell ref="GR22:HR23"/>
    <mergeCell ref="S23:U23"/>
    <mergeCell ref="W23:AN23"/>
    <mergeCell ref="S24:U24"/>
    <mergeCell ref="W24:AN24"/>
    <mergeCell ref="AV24:BG25"/>
    <mergeCell ref="BH24:BZ25"/>
    <mergeCell ref="CG24:CR25"/>
    <mergeCell ref="AE21:AN21"/>
    <mergeCell ref="AV22:AY23"/>
    <mergeCell ref="AZ22:BZ23"/>
    <mergeCell ref="CG22:CJ23"/>
    <mergeCell ref="CK22:DK23"/>
    <mergeCell ref="DR22:DU23"/>
    <mergeCell ref="DV22:EV23"/>
    <mergeCell ref="FC22:FF23"/>
    <mergeCell ref="AV20:AY21"/>
    <mergeCell ref="AZ20:BZ21"/>
    <mergeCell ref="CG20:CJ21"/>
    <mergeCell ref="CK20:DK21"/>
    <mergeCell ref="DR20:DU21"/>
    <mergeCell ref="DV20:EV21"/>
    <mergeCell ref="S17:U17"/>
    <mergeCell ref="W17:AD17"/>
    <mergeCell ref="AE17:AH17"/>
    <mergeCell ref="AI17:AN17"/>
    <mergeCell ref="S19:U19"/>
    <mergeCell ref="W19:AN19"/>
    <mergeCell ref="GR14:HJ15"/>
    <mergeCell ref="HK14:HM15"/>
    <mergeCell ref="HN14:HO15"/>
    <mergeCell ref="S16:U16"/>
    <mergeCell ref="W16:AD16"/>
    <mergeCell ref="AI16:AN16"/>
    <mergeCell ref="AV16:AY19"/>
    <mergeCell ref="AZ16:BZ19"/>
    <mergeCell ref="CG16:CJ19"/>
    <mergeCell ref="FG14:FY15"/>
    <mergeCell ref="FZ14:GB15"/>
    <mergeCell ref="GC14:GD15"/>
    <mergeCell ref="GE14:GG15"/>
    <mergeCell ref="GI14:GM25"/>
    <mergeCell ref="GN14:GQ15"/>
    <mergeCell ref="FG16:GG19"/>
    <mergeCell ref="GR20:HR21"/>
    <mergeCell ref="AA21:AD21"/>
    <mergeCell ref="GN16:GQ19"/>
    <mergeCell ref="FG20:GG21"/>
    <mergeCell ref="GN20:GQ21"/>
    <mergeCell ref="DV14:EN15"/>
    <mergeCell ref="EO14:EQ15"/>
    <mergeCell ref="ER14:ES15"/>
    <mergeCell ref="ET14:EV15"/>
    <mergeCell ref="EX14:FB25"/>
    <mergeCell ref="FC14:FF15"/>
    <mergeCell ref="DV16:EV19"/>
    <mergeCell ref="FC16:FF19"/>
    <mergeCell ref="FC20:FF21"/>
    <mergeCell ref="DR24:EC25"/>
    <mergeCell ref="ED24:EV25"/>
    <mergeCell ref="FC24:FN25"/>
    <mergeCell ref="FO24:GG25"/>
    <mergeCell ref="GN24:GY25"/>
    <mergeCell ref="GR16:HR19"/>
    <mergeCell ref="HP14:HR15"/>
    <mergeCell ref="GZ24:HR25"/>
    <mergeCell ref="CK14:DC15"/>
    <mergeCell ref="DD14:DF15"/>
    <mergeCell ref="DG14:DH15"/>
    <mergeCell ref="DI14:DK15"/>
    <mergeCell ref="DM14:DQ25"/>
    <mergeCell ref="DR14:DU15"/>
    <mergeCell ref="CK16:DK19"/>
    <mergeCell ref="DR16:DU19"/>
    <mergeCell ref="CS24:DK25"/>
    <mergeCell ref="HD9:HD10"/>
    <mergeCell ref="AC10:AN10"/>
    <mergeCell ref="AQ14:AU25"/>
    <mergeCell ref="AV14:AY15"/>
    <mergeCell ref="AZ14:BR15"/>
    <mergeCell ref="BS14:BU15"/>
    <mergeCell ref="BV14:BW15"/>
    <mergeCell ref="BX14:BZ15"/>
    <mergeCell ref="CB14:CF25"/>
    <mergeCell ref="CG14:CJ15"/>
    <mergeCell ref="FR9:FR10"/>
    <mergeCell ref="FS9:FS10"/>
    <mergeCell ref="GW9:GZ10"/>
    <mergeCell ref="HA9:HA10"/>
    <mergeCell ref="HB9:HB10"/>
    <mergeCell ref="HC9:HC10"/>
    <mergeCell ref="EF9:EF10"/>
    <mergeCell ref="EG9:EG10"/>
    <mergeCell ref="EH9:EH10"/>
    <mergeCell ref="FL9:FO10"/>
    <mergeCell ref="FP9:FP10"/>
    <mergeCell ref="FQ9:FQ10"/>
    <mergeCell ref="CT9:CT10"/>
    <mergeCell ref="CU9:CU10"/>
    <mergeCell ref="CV9:CV10"/>
    <mergeCell ref="CW9:CW10"/>
    <mergeCell ref="EA9:ED10"/>
    <mergeCell ref="EE9:EE10"/>
    <mergeCell ref="BE9:BH10"/>
    <mergeCell ref="BI9:BI10"/>
    <mergeCell ref="BJ9:BJ10"/>
    <mergeCell ref="BK9:BK10"/>
    <mergeCell ref="BL9:BL10"/>
    <mergeCell ref="CP9:CS10"/>
    <mergeCell ref="E7:AK8"/>
    <mergeCell ref="AQ7:BZ8"/>
    <mergeCell ref="CB7:DK8"/>
    <mergeCell ref="DM7:EV8"/>
    <mergeCell ref="EX7:GG8"/>
    <mergeCell ref="GI7:HR8"/>
    <mergeCell ref="Z2:AO2"/>
    <mergeCell ref="BM2:BZ2"/>
    <mergeCell ref="CX2:DK2"/>
    <mergeCell ref="EI2:EV2"/>
    <mergeCell ref="FT2:GG2"/>
    <mergeCell ref="HE2:HR2"/>
  </mergeCells>
  <phoneticPr fontId="2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2:DV67"/>
  <sheetViews>
    <sheetView view="pageBreakPreview" topLeftCell="C19" zoomScale="85" zoomScaleNormal="90" zoomScaleSheetLayoutView="85" workbookViewId="0">
      <selection activeCell="T102" sqref="T102:W103"/>
    </sheetView>
  </sheetViews>
  <sheetFormatPr defaultColWidth="2.19921875" defaultRowHeight="14.95" customHeight="1" x14ac:dyDescent="0.2"/>
  <cols>
    <col min="1" max="41" width="2.09765625" style="210" customWidth="1"/>
    <col min="42" max="71" width="2.3984375" style="208" customWidth="1"/>
    <col min="72" max="72" width="4.296875" style="208" customWidth="1"/>
    <col min="73" max="77" width="2.3984375" style="208" customWidth="1"/>
    <col min="78" max="78" width="4" style="208" customWidth="1"/>
    <col min="79" max="123" width="2.3984375" style="208" customWidth="1"/>
    <col min="124" max="332" width="2.19921875" style="210"/>
    <col min="333" max="333" width="2.69921875" style="210" bestFit="1" customWidth="1"/>
    <col min="334" max="588" width="2.19921875" style="210"/>
    <col min="589" max="589" width="2.69921875" style="210" bestFit="1" customWidth="1"/>
    <col min="590" max="844" width="2.19921875" style="210"/>
    <col min="845" max="845" width="2.69921875" style="210" bestFit="1" customWidth="1"/>
    <col min="846" max="1100" width="2.19921875" style="210"/>
    <col min="1101" max="1101" width="2.69921875" style="210" bestFit="1" customWidth="1"/>
    <col min="1102" max="1356" width="2.19921875" style="210"/>
    <col min="1357" max="1357" width="2.69921875" style="210" bestFit="1" customWidth="1"/>
    <col min="1358" max="1612" width="2.19921875" style="210"/>
    <col min="1613" max="1613" width="2.69921875" style="210" bestFit="1" customWidth="1"/>
    <col min="1614" max="1868" width="2.19921875" style="210"/>
    <col min="1869" max="1869" width="2.69921875" style="210" bestFit="1" customWidth="1"/>
    <col min="1870" max="2124" width="2.19921875" style="210"/>
    <col min="2125" max="2125" width="2.69921875" style="210" bestFit="1" customWidth="1"/>
    <col min="2126" max="2380" width="2.19921875" style="210"/>
    <col min="2381" max="2381" width="2.69921875" style="210" bestFit="1" customWidth="1"/>
    <col min="2382" max="2636" width="2.19921875" style="210"/>
    <col min="2637" max="2637" width="2.69921875" style="210" bestFit="1" customWidth="1"/>
    <col min="2638" max="2892" width="2.19921875" style="210"/>
    <col min="2893" max="2893" width="2.69921875" style="210" bestFit="1" customWidth="1"/>
    <col min="2894" max="3148" width="2.19921875" style="210"/>
    <col min="3149" max="3149" width="2.69921875" style="210" bestFit="1" customWidth="1"/>
    <col min="3150" max="3404" width="2.19921875" style="210"/>
    <col min="3405" max="3405" width="2.69921875" style="210" bestFit="1" customWidth="1"/>
    <col min="3406" max="3660" width="2.19921875" style="210"/>
    <col min="3661" max="3661" width="2.69921875" style="210" bestFit="1" customWidth="1"/>
    <col min="3662" max="3916" width="2.19921875" style="210"/>
    <col min="3917" max="3917" width="2.69921875" style="210" bestFit="1" customWidth="1"/>
    <col min="3918" max="4172" width="2.19921875" style="210"/>
    <col min="4173" max="4173" width="2.69921875" style="210" bestFit="1" customWidth="1"/>
    <col min="4174" max="4428" width="2.19921875" style="210"/>
    <col min="4429" max="4429" width="2.69921875" style="210" bestFit="1" customWidth="1"/>
    <col min="4430" max="4684" width="2.19921875" style="210"/>
    <col min="4685" max="4685" width="2.69921875" style="210" bestFit="1" customWidth="1"/>
    <col min="4686" max="4940" width="2.19921875" style="210"/>
    <col min="4941" max="4941" width="2.69921875" style="210" bestFit="1" customWidth="1"/>
    <col min="4942" max="5196" width="2.19921875" style="210"/>
    <col min="5197" max="5197" width="2.69921875" style="210" bestFit="1" customWidth="1"/>
    <col min="5198" max="5452" width="2.19921875" style="210"/>
    <col min="5453" max="5453" width="2.69921875" style="210" bestFit="1" customWidth="1"/>
    <col min="5454" max="5708" width="2.19921875" style="210"/>
    <col min="5709" max="5709" width="2.69921875" style="210" bestFit="1" customWidth="1"/>
    <col min="5710" max="5964" width="2.19921875" style="210"/>
    <col min="5965" max="5965" width="2.69921875" style="210" bestFit="1" customWidth="1"/>
    <col min="5966" max="6220" width="2.19921875" style="210"/>
    <col min="6221" max="6221" width="2.69921875" style="210" bestFit="1" customWidth="1"/>
    <col min="6222" max="6476" width="2.19921875" style="210"/>
    <col min="6477" max="6477" width="2.69921875" style="210" bestFit="1" customWidth="1"/>
    <col min="6478" max="6732" width="2.19921875" style="210"/>
    <col min="6733" max="6733" width="2.69921875" style="210" bestFit="1" customWidth="1"/>
    <col min="6734" max="6988" width="2.19921875" style="210"/>
    <col min="6989" max="6989" width="2.69921875" style="210" bestFit="1" customWidth="1"/>
    <col min="6990" max="7244" width="2.19921875" style="210"/>
    <col min="7245" max="7245" width="2.69921875" style="210" bestFit="1" customWidth="1"/>
    <col min="7246" max="7500" width="2.19921875" style="210"/>
    <col min="7501" max="7501" width="2.69921875" style="210" bestFit="1" customWidth="1"/>
    <col min="7502" max="7756" width="2.19921875" style="210"/>
    <col min="7757" max="7757" width="2.69921875" style="210" bestFit="1" customWidth="1"/>
    <col min="7758" max="8012" width="2.19921875" style="210"/>
    <col min="8013" max="8013" width="2.69921875" style="210" bestFit="1" customWidth="1"/>
    <col min="8014" max="8268" width="2.19921875" style="210"/>
    <col min="8269" max="8269" width="2.69921875" style="210" bestFit="1" customWidth="1"/>
    <col min="8270" max="8524" width="2.19921875" style="210"/>
    <col min="8525" max="8525" width="2.69921875" style="210" bestFit="1" customWidth="1"/>
    <col min="8526" max="8780" width="2.19921875" style="210"/>
    <col min="8781" max="8781" width="2.69921875" style="210" bestFit="1" customWidth="1"/>
    <col min="8782" max="9036" width="2.19921875" style="210"/>
    <col min="9037" max="9037" width="2.69921875" style="210" bestFit="1" customWidth="1"/>
    <col min="9038" max="9292" width="2.19921875" style="210"/>
    <col min="9293" max="9293" width="2.69921875" style="210" bestFit="1" customWidth="1"/>
    <col min="9294" max="9548" width="2.19921875" style="210"/>
    <col min="9549" max="9549" width="2.69921875" style="210" bestFit="1" customWidth="1"/>
    <col min="9550" max="9804" width="2.19921875" style="210"/>
    <col min="9805" max="9805" width="2.69921875" style="210" bestFit="1" customWidth="1"/>
    <col min="9806" max="10060" width="2.19921875" style="210"/>
    <col min="10061" max="10061" width="2.69921875" style="210" bestFit="1" customWidth="1"/>
    <col min="10062" max="10316" width="2.19921875" style="210"/>
    <col min="10317" max="10317" width="2.69921875" style="210" bestFit="1" customWidth="1"/>
    <col min="10318" max="10572" width="2.19921875" style="210"/>
    <col min="10573" max="10573" width="2.69921875" style="210" bestFit="1" customWidth="1"/>
    <col min="10574" max="10828" width="2.19921875" style="210"/>
    <col min="10829" max="10829" width="2.69921875" style="210" bestFit="1" customWidth="1"/>
    <col min="10830" max="11084" width="2.19921875" style="210"/>
    <col min="11085" max="11085" width="2.69921875" style="210" bestFit="1" customWidth="1"/>
    <col min="11086" max="11340" width="2.19921875" style="210"/>
    <col min="11341" max="11341" width="2.69921875" style="210" bestFit="1" customWidth="1"/>
    <col min="11342" max="11596" width="2.19921875" style="210"/>
    <col min="11597" max="11597" width="2.69921875" style="210" bestFit="1" customWidth="1"/>
    <col min="11598" max="11852" width="2.19921875" style="210"/>
    <col min="11853" max="11853" width="2.69921875" style="210" bestFit="1" customWidth="1"/>
    <col min="11854" max="12108" width="2.19921875" style="210"/>
    <col min="12109" max="12109" width="2.69921875" style="210" bestFit="1" customWidth="1"/>
    <col min="12110" max="12364" width="2.19921875" style="210"/>
    <col min="12365" max="12365" width="2.69921875" style="210" bestFit="1" customWidth="1"/>
    <col min="12366" max="12620" width="2.19921875" style="210"/>
    <col min="12621" max="12621" width="2.69921875" style="210" bestFit="1" customWidth="1"/>
    <col min="12622" max="12876" width="2.19921875" style="210"/>
    <col min="12877" max="12877" width="2.69921875" style="210" bestFit="1" customWidth="1"/>
    <col min="12878" max="13132" width="2.19921875" style="210"/>
    <col min="13133" max="13133" width="2.69921875" style="210" bestFit="1" customWidth="1"/>
    <col min="13134" max="13388" width="2.19921875" style="210"/>
    <col min="13389" max="13389" width="2.69921875" style="210" bestFit="1" customWidth="1"/>
    <col min="13390" max="13644" width="2.19921875" style="210"/>
    <col min="13645" max="13645" width="2.69921875" style="210" bestFit="1" customWidth="1"/>
    <col min="13646" max="13900" width="2.19921875" style="210"/>
    <col min="13901" max="13901" width="2.69921875" style="210" bestFit="1" customWidth="1"/>
    <col min="13902" max="14156" width="2.19921875" style="210"/>
    <col min="14157" max="14157" width="2.69921875" style="210" bestFit="1" customWidth="1"/>
    <col min="14158" max="14412" width="2.19921875" style="210"/>
    <col min="14413" max="14413" width="2.69921875" style="210" bestFit="1" customWidth="1"/>
    <col min="14414" max="14668" width="2.19921875" style="210"/>
    <col min="14669" max="14669" width="2.69921875" style="210" bestFit="1" customWidth="1"/>
    <col min="14670" max="14924" width="2.19921875" style="210"/>
    <col min="14925" max="14925" width="2.69921875" style="210" bestFit="1" customWidth="1"/>
    <col min="14926" max="15180" width="2.19921875" style="210"/>
    <col min="15181" max="15181" width="2.69921875" style="210" bestFit="1" customWidth="1"/>
    <col min="15182" max="15436" width="2.19921875" style="210"/>
    <col min="15437" max="15437" width="2.69921875" style="210" bestFit="1" customWidth="1"/>
    <col min="15438" max="15692" width="2.19921875" style="210"/>
    <col min="15693" max="15693" width="2.69921875" style="210" bestFit="1" customWidth="1"/>
    <col min="15694" max="15948" width="2.19921875" style="210"/>
    <col min="15949" max="15949" width="2.69921875" style="210" bestFit="1" customWidth="1"/>
    <col min="15950" max="16204" width="2.19921875" style="210"/>
    <col min="16205" max="16205" width="2.69921875" style="210" bestFit="1" customWidth="1"/>
    <col min="16206" max="16384" width="2.19921875" style="210"/>
  </cols>
  <sheetData>
    <row r="2" spans="1:126" ht="14.95" customHeight="1" x14ac:dyDescent="0.2">
      <c r="A2" s="210" t="s">
        <v>520</v>
      </c>
      <c r="B2" s="209"/>
      <c r="C2" s="209"/>
      <c r="D2" s="209"/>
      <c r="E2" s="209"/>
      <c r="F2" s="209"/>
      <c r="G2" s="209"/>
      <c r="H2" s="209"/>
      <c r="I2" s="209"/>
      <c r="J2" s="209"/>
      <c r="K2" s="209"/>
      <c r="L2" s="209"/>
      <c r="M2" s="209"/>
      <c r="N2" s="209"/>
      <c r="O2" s="209"/>
      <c r="P2" s="209"/>
      <c r="Q2" s="209"/>
      <c r="R2" s="209"/>
      <c r="S2" s="209"/>
      <c r="T2" s="209"/>
      <c r="U2" s="209"/>
      <c r="V2" s="209"/>
      <c r="W2" s="209"/>
      <c r="X2" s="209"/>
      <c r="Y2" s="209"/>
      <c r="AA2" s="1525" t="s">
        <v>493</v>
      </c>
      <c r="AB2" s="1525"/>
      <c r="AC2" s="1525"/>
      <c r="AD2" s="1525"/>
      <c r="AE2" s="1525"/>
      <c r="AF2" s="1525"/>
      <c r="AG2" s="1525"/>
      <c r="AH2" s="1525"/>
      <c r="AI2" s="1525"/>
      <c r="AJ2" s="1525"/>
      <c r="AK2" s="1525"/>
      <c r="AL2" s="1525"/>
      <c r="AM2" s="1525"/>
      <c r="AN2" s="1525"/>
      <c r="AO2" s="1525"/>
      <c r="AP2" s="210" t="s">
        <v>519</v>
      </c>
      <c r="AQ2" s="210"/>
      <c r="AR2" s="210"/>
      <c r="AS2" s="210"/>
      <c r="AT2" s="210"/>
      <c r="AU2" s="210"/>
      <c r="AV2" s="210"/>
      <c r="AW2" s="210"/>
      <c r="AX2" s="210"/>
      <c r="AY2" s="210"/>
      <c r="AZ2" s="210"/>
      <c r="BA2" s="210"/>
      <c r="BB2" s="210"/>
      <c r="BC2" s="210"/>
      <c r="BD2" s="210"/>
      <c r="BE2" s="210"/>
      <c r="BF2" s="210"/>
      <c r="BG2" s="210"/>
      <c r="BH2" s="210"/>
      <c r="BI2" s="210"/>
      <c r="BJ2" s="210"/>
      <c r="BK2" s="210"/>
      <c r="BL2" s="1525" t="s">
        <v>493</v>
      </c>
      <c r="BM2" s="1525"/>
      <c r="BN2" s="1525"/>
      <c r="BO2" s="1525"/>
      <c r="BP2" s="1525"/>
      <c r="BQ2" s="1525"/>
      <c r="BR2" s="1525"/>
      <c r="BS2" s="1525"/>
      <c r="BT2" s="1525"/>
      <c r="BU2" s="1525"/>
      <c r="BV2" s="1525"/>
      <c r="BW2" s="1525"/>
      <c r="BX2" s="1525"/>
      <c r="BY2" s="1525"/>
      <c r="BZ2" s="1525"/>
      <c r="CA2" s="1525"/>
      <c r="CB2" s="1525"/>
      <c r="CC2" s="1525"/>
      <c r="CD2" s="1525"/>
      <c r="CE2" s="210" t="s">
        <v>519</v>
      </c>
      <c r="CF2" s="210"/>
      <c r="CG2" s="210"/>
      <c r="CH2" s="210"/>
      <c r="CI2" s="210"/>
      <c r="CJ2" s="210"/>
      <c r="CK2" s="210"/>
      <c r="CL2" s="210"/>
      <c r="CM2" s="210"/>
      <c r="CN2" s="210"/>
      <c r="CO2" s="210"/>
      <c r="CP2" s="210"/>
      <c r="CQ2" s="210"/>
      <c r="CR2" s="210"/>
      <c r="CS2" s="210"/>
      <c r="CT2" s="210"/>
      <c r="CU2" s="210"/>
      <c r="CV2" s="210"/>
      <c r="CW2" s="210"/>
      <c r="CX2" s="210"/>
      <c r="CY2" s="210"/>
      <c r="CZ2" s="210"/>
      <c r="DA2" s="1525" t="s">
        <v>493</v>
      </c>
      <c r="DB2" s="1525"/>
      <c r="DC2" s="1525"/>
      <c r="DD2" s="1525"/>
      <c r="DE2" s="1525"/>
      <c r="DF2" s="1525"/>
      <c r="DG2" s="1525"/>
      <c r="DH2" s="1525"/>
      <c r="DI2" s="1525"/>
      <c r="DJ2" s="1525"/>
      <c r="DK2" s="1525"/>
      <c r="DL2" s="1525"/>
      <c r="DM2" s="1525"/>
      <c r="DN2" s="1525"/>
      <c r="DO2" s="1525"/>
      <c r="DP2" s="1525"/>
      <c r="DQ2" s="1525"/>
      <c r="DR2" s="1525"/>
      <c r="DS2" s="1525"/>
    </row>
    <row r="3" spans="1:126" ht="14.95" customHeight="1" x14ac:dyDescent="0.2">
      <c r="A3" s="210" t="s">
        <v>494</v>
      </c>
      <c r="AP3" s="210" t="s">
        <v>499</v>
      </c>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t="s">
        <v>499</v>
      </c>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row>
    <row r="4" spans="1:126" ht="13.6" customHeight="1" x14ac:dyDescent="0.2">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210"/>
      <c r="DC4" s="210"/>
      <c r="DD4" s="210"/>
      <c r="DE4" s="210"/>
      <c r="DF4" s="210"/>
      <c r="DG4" s="210"/>
      <c r="DH4" s="210"/>
      <c r="DI4" s="210"/>
      <c r="DJ4" s="210"/>
      <c r="DK4" s="210"/>
      <c r="DL4" s="210"/>
      <c r="DM4" s="210"/>
      <c r="DN4" s="210"/>
      <c r="DO4" s="210"/>
      <c r="DP4" s="210"/>
      <c r="DQ4" s="210"/>
      <c r="DR4" s="210"/>
      <c r="DS4" s="210"/>
    </row>
    <row r="5" spans="1:126" ht="13.6" customHeight="1" x14ac:dyDescent="0.2">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0"/>
      <c r="CF5" s="210"/>
      <c r="CG5" s="210"/>
      <c r="CH5" s="210"/>
      <c r="CI5" s="210"/>
      <c r="CJ5" s="210"/>
      <c r="CK5" s="210"/>
      <c r="CL5" s="210"/>
      <c r="CM5" s="210"/>
      <c r="CN5" s="210"/>
      <c r="CO5" s="210"/>
      <c r="CP5" s="210"/>
      <c r="CQ5" s="210"/>
      <c r="CR5" s="210"/>
      <c r="CS5" s="210"/>
      <c r="CT5" s="210"/>
      <c r="CU5" s="210"/>
      <c r="CV5" s="210"/>
      <c r="CW5" s="210"/>
      <c r="CX5" s="210"/>
      <c r="CY5" s="210"/>
      <c r="CZ5" s="210"/>
      <c r="DA5" s="210"/>
      <c r="DB5" s="210"/>
      <c r="DC5" s="210"/>
      <c r="DD5" s="210"/>
      <c r="DE5" s="210"/>
      <c r="DF5" s="210"/>
      <c r="DG5" s="210"/>
      <c r="DH5" s="210"/>
      <c r="DI5" s="210"/>
      <c r="DJ5" s="210"/>
      <c r="DK5" s="210"/>
      <c r="DL5" s="210"/>
      <c r="DM5" s="210"/>
      <c r="DN5" s="210"/>
      <c r="DO5" s="210"/>
      <c r="DP5" s="210"/>
      <c r="DQ5" s="210"/>
      <c r="DR5" s="210"/>
      <c r="DS5" s="210"/>
    </row>
    <row r="6" spans="1:126" ht="13.6" customHeight="1" x14ac:dyDescent="0.2">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c r="DB6" s="210"/>
      <c r="DC6" s="210"/>
      <c r="DD6" s="210"/>
      <c r="DE6" s="210"/>
      <c r="DF6" s="210"/>
      <c r="DG6" s="210"/>
      <c r="DH6" s="210"/>
      <c r="DI6" s="210"/>
      <c r="DJ6" s="210"/>
      <c r="DK6" s="210"/>
      <c r="DL6" s="210"/>
      <c r="DM6" s="210"/>
      <c r="DN6" s="210"/>
      <c r="DO6" s="210"/>
      <c r="DP6" s="210"/>
      <c r="DQ6" s="210"/>
      <c r="DR6" s="210"/>
      <c r="DS6" s="210"/>
    </row>
    <row r="7" spans="1:126" s="209" customFormat="1" ht="13.6" customHeight="1" x14ac:dyDescent="0.2">
      <c r="A7" s="210"/>
      <c r="B7" s="210"/>
      <c r="C7" s="210"/>
      <c r="D7" s="210"/>
      <c r="E7" s="1526" t="s">
        <v>495</v>
      </c>
      <c r="F7" s="1526"/>
      <c r="G7" s="1526"/>
      <c r="H7" s="1526"/>
      <c r="I7" s="1526"/>
      <c r="J7" s="1526"/>
      <c r="K7" s="1526"/>
      <c r="L7" s="1526"/>
      <c r="M7" s="1526"/>
      <c r="N7" s="1526"/>
      <c r="O7" s="1526"/>
      <c r="P7" s="1526"/>
      <c r="Q7" s="1526"/>
      <c r="R7" s="1526"/>
      <c r="S7" s="1526"/>
      <c r="T7" s="1526"/>
      <c r="U7" s="1526"/>
      <c r="V7" s="1526"/>
      <c r="W7" s="1526"/>
      <c r="X7" s="1526"/>
      <c r="Y7" s="1526"/>
      <c r="Z7" s="1526"/>
      <c r="AA7" s="1526"/>
      <c r="AB7" s="1526"/>
      <c r="AC7" s="1526"/>
      <c r="AD7" s="1526"/>
      <c r="AE7" s="1526"/>
      <c r="AF7" s="1526"/>
      <c r="AG7" s="1526"/>
      <c r="AH7" s="1526"/>
      <c r="AI7" s="1526"/>
      <c r="AJ7" s="1526"/>
      <c r="AK7" s="1526"/>
      <c r="AL7" s="210"/>
      <c r="AM7" s="210"/>
      <c r="AN7" s="210"/>
      <c r="AO7" s="210"/>
      <c r="AP7" s="210"/>
      <c r="AQ7" s="210"/>
      <c r="AR7" s="210"/>
      <c r="AS7" s="210"/>
      <c r="AT7" s="1527" t="s">
        <v>500</v>
      </c>
      <c r="AU7" s="1527"/>
      <c r="AV7" s="1527"/>
      <c r="AW7" s="1527"/>
      <c r="AX7" s="1527"/>
      <c r="AY7" s="1527"/>
      <c r="AZ7" s="1527"/>
      <c r="BA7" s="1527"/>
      <c r="BB7" s="1527"/>
      <c r="BC7" s="1527"/>
      <c r="BD7" s="1527"/>
      <c r="BE7" s="1527"/>
      <c r="BF7" s="1527"/>
      <c r="BG7" s="1527"/>
      <c r="BH7" s="1527"/>
      <c r="BI7" s="1527"/>
      <c r="BJ7" s="1527"/>
      <c r="BK7" s="1527"/>
      <c r="BL7" s="1527"/>
      <c r="BM7" s="1527"/>
      <c r="BN7" s="1527"/>
      <c r="BO7" s="1527"/>
      <c r="BP7" s="1527"/>
      <c r="BQ7" s="1527"/>
      <c r="BR7" s="1527"/>
      <c r="BS7" s="1527"/>
      <c r="BT7" s="1527"/>
      <c r="BU7" s="1527"/>
      <c r="BV7" s="1527"/>
      <c r="BW7" s="1527"/>
      <c r="BX7" s="1527"/>
      <c r="BY7" s="1527"/>
      <c r="BZ7" s="1527"/>
      <c r="CA7" s="353"/>
      <c r="CB7" s="353"/>
      <c r="CC7" s="353"/>
      <c r="CD7" s="353"/>
      <c r="CE7" s="210"/>
      <c r="CF7" s="210"/>
      <c r="CG7" s="210"/>
      <c r="CH7" s="210"/>
      <c r="CI7" s="1527" t="s">
        <v>500</v>
      </c>
      <c r="CJ7" s="1527"/>
      <c r="CK7" s="1527"/>
      <c r="CL7" s="1527"/>
      <c r="CM7" s="1527"/>
      <c r="CN7" s="1527"/>
      <c r="CO7" s="1527"/>
      <c r="CP7" s="1527"/>
      <c r="CQ7" s="1527"/>
      <c r="CR7" s="1527"/>
      <c r="CS7" s="1527"/>
      <c r="CT7" s="1527"/>
      <c r="CU7" s="1527"/>
      <c r="CV7" s="1527"/>
      <c r="CW7" s="1527"/>
      <c r="CX7" s="1527"/>
      <c r="CY7" s="1527"/>
      <c r="CZ7" s="1527"/>
      <c r="DA7" s="1527"/>
      <c r="DB7" s="1527"/>
      <c r="DC7" s="1527"/>
      <c r="DD7" s="1527"/>
      <c r="DE7" s="1527"/>
      <c r="DF7" s="1527"/>
      <c r="DG7" s="1527"/>
      <c r="DH7" s="1527"/>
      <c r="DI7" s="1527"/>
      <c r="DJ7" s="1527"/>
      <c r="DK7" s="1527"/>
      <c r="DL7" s="1527"/>
      <c r="DM7" s="1527"/>
      <c r="DN7" s="1527"/>
      <c r="DO7" s="1527"/>
      <c r="DP7" s="353"/>
      <c r="DQ7" s="353"/>
      <c r="DR7" s="353"/>
      <c r="DS7" s="353"/>
      <c r="DT7" s="353"/>
      <c r="DU7" s="353"/>
      <c r="DV7" s="353"/>
    </row>
    <row r="8" spans="1:126" s="209" customFormat="1" ht="13.6" customHeight="1" x14ac:dyDescent="0.2">
      <c r="A8" s="210"/>
      <c r="B8" s="210"/>
      <c r="C8" s="210"/>
      <c r="D8" s="210"/>
      <c r="E8" s="1526"/>
      <c r="F8" s="1526"/>
      <c r="G8" s="1526"/>
      <c r="H8" s="1526"/>
      <c r="I8" s="1526"/>
      <c r="J8" s="1526"/>
      <c r="K8" s="1526"/>
      <c r="L8" s="1526"/>
      <c r="M8" s="1526"/>
      <c r="N8" s="1526"/>
      <c r="O8" s="1526"/>
      <c r="P8" s="1526"/>
      <c r="Q8" s="1526"/>
      <c r="R8" s="1526"/>
      <c r="S8" s="1526"/>
      <c r="T8" s="1526"/>
      <c r="U8" s="1526"/>
      <c r="V8" s="1526"/>
      <c r="W8" s="1526"/>
      <c r="X8" s="1526"/>
      <c r="Y8" s="1526"/>
      <c r="Z8" s="1526"/>
      <c r="AA8" s="1526"/>
      <c r="AB8" s="1526"/>
      <c r="AC8" s="1526"/>
      <c r="AD8" s="1526"/>
      <c r="AE8" s="1526"/>
      <c r="AF8" s="1526"/>
      <c r="AG8" s="1526"/>
      <c r="AH8" s="1526"/>
      <c r="AI8" s="1526"/>
      <c r="AJ8" s="1526"/>
      <c r="AK8" s="1526"/>
      <c r="AL8" s="210"/>
      <c r="AM8" s="210"/>
      <c r="AN8" s="210"/>
      <c r="AO8" s="210"/>
      <c r="AP8" s="210"/>
      <c r="AQ8" s="210"/>
      <c r="AR8" s="210"/>
      <c r="AS8" s="210"/>
      <c r="AT8" s="1527"/>
      <c r="AU8" s="1527"/>
      <c r="AV8" s="1527"/>
      <c r="AW8" s="1527"/>
      <c r="AX8" s="1527"/>
      <c r="AY8" s="1527"/>
      <c r="AZ8" s="1527"/>
      <c r="BA8" s="1527"/>
      <c r="BB8" s="1527"/>
      <c r="BC8" s="1527"/>
      <c r="BD8" s="1527"/>
      <c r="BE8" s="1527"/>
      <c r="BF8" s="1527"/>
      <c r="BG8" s="1527"/>
      <c r="BH8" s="1527"/>
      <c r="BI8" s="1527"/>
      <c r="BJ8" s="1527"/>
      <c r="BK8" s="1527"/>
      <c r="BL8" s="1527"/>
      <c r="BM8" s="1527"/>
      <c r="BN8" s="1527"/>
      <c r="BO8" s="1527"/>
      <c r="BP8" s="1527"/>
      <c r="BQ8" s="1527"/>
      <c r="BR8" s="1527"/>
      <c r="BS8" s="1527"/>
      <c r="BT8" s="1527"/>
      <c r="BU8" s="1527"/>
      <c r="BV8" s="1527"/>
      <c r="BW8" s="1527"/>
      <c r="BX8" s="1527"/>
      <c r="BY8" s="1527"/>
      <c r="BZ8" s="1527"/>
      <c r="CA8" s="353"/>
      <c r="CB8" s="353"/>
      <c r="CC8" s="353"/>
      <c r="CD8" s="353"/>
      <c r="CE8" s="210"/>
      <c r="CF8" s="210"/>
      <c r="CG8" s="210"/>
      <c r="CH8" s="210"/>
      <c r="CI8" s="1527"/>
      <c r="CJ8" s="1527"/>
      <c r="CK8" s="1527"/>
      <c r="CL8" s="1527"/>
      <c r="CM8" s="1527"/>
      <c r="CN8" s="1527"/>
      <c r="CO8" s="1527"/>
      <c r="CP8" s="1527"/>
      <c r="CQ8" s="1527"/>
      <c r="CR8" s="1527"/>
      <c r="CS8" s="1527"/>
      <c r="CT8" s="1527"/>
      <c r="CU8" s="1527"/>
      <c r="CV8" s="1527"/>
      <c r="CW8" s="1527"/>
      <c r="CX8" s="1527"/>
      <c r="CY8" s="1527"/>
      <c r="CZ8" s="1527"/>
      <c r="DA8" s="1527"/>
      <c r="DB8" s="1527"/>
      <c r="DC8" s="1527"/>
      <c r="DD8" s="1527"/>
      <c r="DE8" s="1527"/>
      <c r="DF8" s="1527"/>
      <c r="DG8" s="1527"/>
      <c r="DH8" s="1527"/>
      <c r="DI8" s="1527"/>
      <c r="DJ8" s="1527"/>
      <c r="DK8" s="1527"/>
      <c r="DL8" s="1527"/>
      <c r="DM8" s="1527"/>
      <c r="DN8" s="1527"/>
      <c r="DO8" s="1527"/>
      <c r="DP8" s="353"/>
      <c r="DQ8" s="353"/>
      <c r="DR8" s="353"/>
      <c r="DS8" s="353"/>
      <c r="DT8" s="353"/>
      <c r="DU8" s="353"/>
      <c r="DV8" s="353"/>
    </row>
    <row r="9" spans="1:126" s="209" customFormat="1" ht="13.6" customHeight="1" x14ac:dyDescent="0.2">
      <c r="A9" s="210"/>
      <c r="B9" s="210"/>
      <c r="C9" s="210"/>
      <c r="D9" s="210"/>
      <c r="E9" s="391"/>
      <c r="F9" s="391"/>
      <c r="G9" s="391"/>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210"/>
      <c r="AM9" s="210"/>
      <c r="AN9" s="210"/>
      <c r="AO9" s="210"/>
      <c r="AP9" s="210"/>
      <c r="AQ9" s="353"/>
      <c r="AR9" s="353"/>
      <c r="AS9" s="353"/>
      <c r="AT9" s="353"/>
      <c r="AU9" s="353"/>
      <c r="AV9" s="353"/>
      <c r="AW9" s="353"/>
      <c r="AX9" s="353"/>
      <c r="AY9" s="353"/>
      <c r="AZ9" s="353"/>
      <c r="BA9" s="353"/>
      <c r="BB9" s="353"/>
      <c r="BC9" s="353"/>
      <c r="BD9" s="353"/>
      <c r="BE9" s="353"/>
      <c r="BF9" s="1557" t="s">
        <v>380</v>
      </c>
      <c r="BG9" s="1557"/>
      <c r="BH9" s="1557"/>
      <c r="BI9" s="1557"/>
      <c r="BJ9" s="1558">
        <v>1</v>
      </c>
      <c r="BK9" s="1557" t="s">
        <v>382</v>
      </c>
      <c r="BL9" s="353"/>
      <c r="BM9" s="353"/>
      <c r="BN9" s="353"/>
      <c r="BO9" s="353"/>
      <c r="BP9" s="353"/>
      <c r="BQ9" s="353"/>
      <c r="BR9" s="353"/>
      <c r="BS9" s="353"/>
      <c r="BT9" s="353"/>
      <c r="BU9" s="353"/>
      <c r="BV9" s="353"/>
      <c r="BW9" s="353"/>
      <c r="BX9" s="353"/>
      <c r="BY9" s="353"/>
      <c r="BZ9" s="353"/>
      <c r="CA9" s="353"/>
      <c r="CB9" s="353"/>
      <c r="CE9" s="210"/>
      <c r="CF9" s="353"/>
      <c r="CG9" s="353"/>
      <c r="CH9" s="353"/>
      <c r="CI9" s="353"/>
      <c r="CJ9" s="353"/>
      <c r="CK9" s="353"/>
      <c r="CL9" s="353"/>
      <c r="CM9" s="353"/>
      <c r="CN9" s="353"/>
      <c r="CO9" s="353"/>
      <c r="CP9" s="353"/>
      <c r="CQ9" s="353"/>
      <c r="CR9" s="353"/>
      <c r="CS9" s="353"/>
      <c r="CT9" s="353"/>
      <c r="CU9" s="1557" t="s">
        <v>380</v>
      </c>
      <c r="CV9" s="1557"/>
      <c r="CW9" s="1557"/>
      <c r="CX9" s="1557"/>
      <c r="CY9" s="1558">
        <f>BJ9+1</f>
        <v>2</v>
      </c>
      <c r="CZ9" s="1557" t="s">
        <v>382</v>
      </c>
      <c r="DA9" s="353"/>
      <c r="DB9" s="353"/>
      <c r="DC9" s="353"/>
      <c r="DD9" s="353"/>
      <c r="DE9" s="353"/>
      <c r="DF9" s="353"/>
      <c r="DG9" s="353"/>
      <c r="DH9" s="353"/>
      <c r="DI9" s="353"/>
      <c r="DJ9" s="353"/>
      <c r="DK9" s="353"/>
      <c r="DL9" s="353"/>
      <c r="DM9" s="353"/>
      <c r="DN9" s="353"/>
      <c r="DO9" s="353"/>
      <c r="DP9" s="353"/>
      <c r="DQ9" s="353"/>
    </row>
    <row r="10" spans="1:126" s="209" customFormat="1" ht="13.6" customHeight="1" x14ac:dyDescent="0.2">
      <c r="A10" s="211"/>
      <c r="B10" s="211"/>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1553" t="s">
        <v>305</v>
      </c>
      <c r="AD10" s="1553"/>
      <c r="AE10" s="1553"/>
      <c r="AF10" s="1553"/>
      <c r="AG10" s="1553"/>
      <c r="AH10" s="1553"/>
      <c r="AI10" s="1553"/>
      <c r="AJ10" s="1553"/>
      <c r="AK10" s="1553"/>
      <c r="AL10" s="1553"/>
      <c r="AM10" s="1553"/>
      <c r="AN10" s="1553"/>
      <c r="AO10" s="211"/>
      <c r="AP10" s="210"/>
      <c r="AQ10" s="353"/>
      <c r="AR10" s="353"/>
      <c r="AS10" s="353"/>
      <c r="AT10" s="353"/>
      <c r="AU10" s="353"/>
      <c r="AV10" s="353"/>
      <c r="AW10" s="353"/>
      <c r="AX10" s="353"/>
      <c r="AY10" s="353"/>
      <c r="AZ10" s="353"/>
      <c r="BA10" s="353"/>
      <c r="BB10" s="353"/>
      <c r="BC10" s="353"/>
      <c r="BD10" s="353"/>
      <c r="BE10" s="353"/>
      <c r="BF10" s="1557"/>
      <c r="BG10" s="1557"/>
      <c r="BH10" s="1557"/>
      <c r="BI10" s="1557"/>
      <c r="BJ10" s="1559"/>
      <c r="BK10" s="1557"/>
      <c r="BL10" s="353"/>
      <c r="BM10" s="353"/>
      <c r="BN10" s="353"/>
      <c r="BO10" s="353"/>
      <c r="BP10" s="353"/>
      <c r="BQ10" s="353"/>
      <c r="BR10" s="353"/>
      <c r="BS10" s="353"/>
      <c r="BT10" s="353"/>
      <c r="BU10" s="353"/>
      <c r="BV10" s="353"/>
      <c r="BW10" s="353"/>
      <c r="BX10" s="353"/>
      <c r="BY10" s="353"/>
      <c r="BZ10" s="353"/>
      <c r="CA10" s="353"/>
      <c r="CB10" s="353"/>
      <c r="CE10" s="210"/>
      <c r="CF10" s="353"/>
      <c r="CG10" s="353"/>
      <c r="CH10" s="353"/>
      <c r="CI10" s="353"/>
      <c r="CJ10" s="353"/>
      <c r="CK10" s="353"/>
      <c r="CL10" s="353"/>
      <c r="CM10" s="353"/>
      <c r="CN10" s="353"/>
      <c r="CO10" s="353"/>
      <c r="CP10" s="353"/>
      <c r="CQ10" s="353"/>
      <c r="CR10" s="353"/>
      <c r="CS10" s="353"/>
      <c r="CT10" s="353"/>
      <c r="CU10" s="1557"/>
      <c r="CV10" s="1557"/>
      <c r="CW10" s="1557"/>
      <c r="CX10" s="1557"/>
      <c r="CY10" s="1559"/>
      <c r="CZ10" s="1557"/>
      <c r="DA10" s="353"/>
      <c r="DB10" s="353"/>
      <c r="DC10" s="353"/>
      <c r="DD10" s="353"/>
      <c r="DE10" s="353"/>
      <c r="DF10" s="353"/>
      <c r="DG10" s="353"/>
      <c r="DH10" s="353"/>
      <c r="DI10" s="353"/>
      <c r="DJ10" s="353"/>
      <c r="DK10" s="353"/>
      <c r="DL10" s="353"/>
      <c r="DM10" s="353"/>
      <c r="DN10" s="353"/>
      <c r="DO10" s="353"/>
      <c r="DP10" s="353"/>
      <c r="DQ10" s="353"/>
    </row>
    <row r="11" spans="1:126" s="209" customFormat="1" ht="13.6" customHeight="1" x14ac:dyDescent="0.2">
      <c r="A11" s="211"/>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384"/>
      <c r="AF11" s="384"/>
      <c r="AG11" s="211"/>
      <c r="AH11" s="384"/>
      <c r="AI11" s="384"/>
      <c r="AJ11" s="211"/>
      <c r="AK11" s="384"/>
      <c r="AL11" s="384"/>
      <c r="AM11" s="211"/>
      <c r="AP11" s="210"/>
      <c r="AQ11" s="386"/>
      <c r="AR11" s="386"/>
      <c r="AS11" s="386"/>
      <c r="AT11" s="386"/>
      <c r="AU11" s="386"/>
      <c r="AV11" s="210"/>
      <c r="AW11" s="210"/>
      <c r="AX11" s="210"/>
      <c r="AY11" s="210"/>
      <c r="AZ11" s="210"/>
      <c r="BA11" s="210"/>
      <c r="BB11" s="210"/>
      <c r="BC11" s="386"/>
      <c r="BD11" s="386"/>
      <c r="BE11" s="386"/>
      <c r="BF11" s="386"/>
      <c r="BG11" s="386"/>
      <c r="BH11" s="386"/>
      <c r="BI11" s="386"/>
      <c r="BJ11" s="386"/>
      <c r="BK11" s="386"/>
      <c r="BL11" s="386"/>
      <c r="BM11" s="386"/>
      <c r="BN11" s="386"/>
      <c r="BO11" s="386"/>
      <c r="BP11" s="386"/>
      <c r="BQ11" s="386"/>
      <c r="BR11" s="386"/>
      <c r="BS11" s="386"/>
      <c r="BT11" s="386"/>
      <c r="BU11" s="386"/>
      <c r="BV11" s="386"/>
      <c r="BW11" s="386"/>
      <c r="BX11" s="386"/>
      <c r="BY11" s="386"/>
      <c r="BZ11" s="386"/>
      <c r="CA11" s="386"/>
      <c r="CB11" s="386"/>
      <c r="CC11" s="386"/>
      <c r="CD11" s="386"/>
      <c r="CE11" s="210"/>
      <c r="CF11" s="386"/>
      <c r="CG11" s="386"/>
      <c r="CH11" s="386"/>
      <c r="CI11" s="386"/>
      <c r="CJ11" s="386"/>
      <c r="CK11" s="210"/>
      <c r="CL11" s="210"/>
      <c r="CM11" s="210"/>
      <c r="CN11" s="210"/>
      <c r="CO11" s="210"/>
      <c r="CP11" s="210"/>
      <c r="CQ11" s="210"/>
      <c r="CR11" s="386"/>
      <c r="CS11" s="386"/>
      <c r="CT11" s="386"/>
      <c r="CU11" s="386"/>
      <c r="CV11" s="386"/>
      <c r="CW11" s="386"/>
      <c r="CX11" s="386"/>
      <c r="CY11" s="386"/>
      <c r="CZ11" s="386"/>
      <c r="DA11" s="386"/>
      <c r="DB11" s="386"/>
      <c r="DC11" s="386"/>
      <c r="DD11" s="386"/>
      <c r="DE11" s="386"/>
      <c r="DF11" s="386"/>
      <c r="DG11" s="386"/>
      <c r="DH11" s="386"/>
      <c r="DI11" s="386"/>
      <c r="DJ11" s="386"/>
      <c r="DK11" s="386"/>
      <c r="DL11" s="386"/>
      <c r="DM11" s="386"/>
      <c r="DN11" s="386"/>
      <c r="DO11" s="386"/>
      <c r="DP11" s="386"/>
      <c r="DQ11" s="386"/>
      <c r="DR11" s="386"/>
      <c r="DS11" s="386"/>
    </row>
    <row r="12" spans="1:126" s="209" customFormat="1" ht="13.6" customHeight="1" x14ac:dyDescent="0.2">
      <c r="A12" s="1554" t="s">
        <v>306</v>
      </c>
      <c r="B12" s="1554"/>
      <c r="C12" s="1554"/>
      <c r="D12" s="1554"/>
      <c r="E12" s="1554"/>
      <c r="F12" s="1554"/>
      <c r="G12" s="1554"/>
      <c r="H12" s="1554"/>
      <c r="I12" s="1554"/>
      <c r="J12" s="1554"/>
      <c r="K12" s="1554"/>
      <c r="L12" s="1554"/>
      <c r="M12" s="1554"/>
      <c r="N12" s="1554"/>
      <c r="O12" s="1554"/>
      <c r="P12" s="1554"/>
      <c r="Q12" s="1554"/>
      <c r="R12" s="1554"/>
      <c r="S12" s="1554"/>
      <c r="T12" s="1554"/>
      <c r="U12" s="1554"/>
      <c r="V12" s="1554"/>
      <c r="W12" s="1554"/>
      <c r="X12" s="211"/>
      <c r="Y12" s="211"/>
      <c r="Z12" s="211"/>
      <c r="AA12" s="211"/>
      <c r="AB12" s="211"/>
      <c r="AC12" s="211"/>
      <c r="AD12" s="212"/>
      <c r="AE12" s="212"/>
      <c r="AF12" s="212"/>
      <c r="AG12" s="212"/>
      <c r="AH12" s="211"/>
      <c r="AI12" s="211"/>
      <c r="AJ12" s="211"/>
      <c r="AK12" s="211"/>
      <c r="AL12" s="354"/>
      <c r="AM12" s="211"/>
      <c r="AP12" s="355"/>
      <c r="AQ12" s="213"/>
      <c r="AR12" s="213"/>
      <c r="AS12" s="213"/>
      <c r="AT12" s="213"/>
      <c r="AU12" s="213"/>
      <c r="AV12" s="213"/>
      <c r="AW12" s="213"/>
      <c r="AX12" s="213"/>
      <c r="AY12" s="213"/>
      <c r="AZ12" s="213"/>
      <c r="BA12" s="213"/>
      <c r="BB12" s="213"/>
      <c r="BC12" s="213"/>
      <c r="BD12" s="213"/>
      <c r="BE12" s="213"/>
      <c r="BF12" s="213"/>
      <c r="BG12" s="213"/>
      <c r="BH12" s="213"/>
      <c r="BI12" s="213"/>
      <c r="BJ12" s="213"/>
      <c r="BK12" s="211"/>
      <c r="BL12" s="211"/>
      <c r="BM12" s="211"/>
      <c r="BN12" s="211"/>
      <c r="BO12" s="211"/>
      <c r="BP12" s="211"/>
      <c r="BQ12" s="211"/>
      <c r="BR12" s="211"/>
      <c r="BS12" s="211"/>
      <c r="BT12" s="211"/>
      <c r="BU12" s="211"/>
      <c r="BV12" s="211"/>
      <c r="BW12" s="211"/>
      <c r="BX12" s="211"/>
      <c r="BY12" s="211"/>
      <c r="BZ12" s="211"/>
      <c r="CA12" s="211"/>
      <c r="CB12" s="211"/>
      <c r="CC12" s="210"/>
      <c r="CD12" s="210"/>
      <c r="CE12" s="355"/>
      <c r="CF12" s="213"/>
      <c r="CG12" s="213"/>
      <c r="CH12" s="213"/>
      <c r="CI12" s="213"/>
      <c r="CJ12" s="213"/>
      <c r="CK12" s="213"/>
      <c r="CL12" s="213"/>
      <c r="CM12" s="213"/>
      <c r="CN12" s="213"/>
      <c r="CO12" s="213"/>
      <c r="CP12" s="213"/>
      <c r="CQ12" s="213"/>
      <c r="CR12" s="213"/>
      <c r="CS12" s="213"/>
      <c r="CT12" s="213"/>
      <c r="CU12" s="213"/>
      <c r="CV12" s="213"/>
      <c r="CW12" s="213"/>
      <c r="CX12" s="213"/>
      <c r="CY12" s="213"/>
      <c r="CZ12" s="211"/>
      <c r="DA12" s="211"/>
      <c r="DB12" s="211"/>
      <c r="DC12" s="211"/>
      <c r="DD12" s="211"/>
      <c r="DE12" s="211"/>
      <c r="DF12" s="211"/>
      <c r="DG12" s="211"/>
      <c r="DH12" s="211"/>
      <c r="DI12" s="211"/>
      <c r="DJ12" s="211"/>
      <c r="DK12" s="211"/>
      <c r="DL12" s="211"/>
      <c r="DM12" s="211"/>
      <c r="DN12" s="211"/>
      <c r="DO12" s="211"/>
      <c r="DP12" s="211"/>
      <c r="DQ12" s="211"/>
      <c r="DR12" s="210"/>
      <c r="DS12" s="210"/>
    </row>
    <row r="13" spans="1:126" ht="13.6" customHeight="1" x14ac:dyDescent="0.2">
      <c r="A13" s="1554" t="s">
        <v>307</v>
      </c>
      <c r="B13" s="1554"/>
      <c r="C13" s="1554"/>
      <c r="D13" s="1554"/>
      <c r="E13" s="1554"/>
      <c r="F13" s="1554"/>
      <c r="G13" s="1554"/>
      <c r="H13" s="1554"/>
      <c r="I13" s="1554"/>
      <c r="J13" s="1554"/>
      <c r="K13" s="1554"/>
      <c r="L13" s="1554"/>
      <c r="M13" s="1554"/>
      <c r="N13" s="1554"/>
      <c r="O13" s="1554"/>
      <c r="P13" s="1554"/>
      <c r="Q13" s="1554"/>
      <c r="R13" s="211"/>
      <c r="S13" s="211"/>
      <c r="T13" s="211"/>
      <c r="U13" s="211"/>
      <c r="V13" s="211"/>
      <c r="W13" s="211"/>
      <c r="X13" s="211"/>
      <c r="Y13" s="211"/>
      <c r="Z13" s="211"/>
      <c r="AA13" s="211"/>
      <c r="AB13" s="211"/>
      <c r="AC13" s="211"/>
      <c r="AD13" s="212"/>
      <c r="AE13" s="212"/>
      <c r="AF13" s="212"/>
      <c r="AG13" s="212"/>
      <c r="AH13" s="211"/>
      <c r="AI13" s="211"/>
      <c r="AJ13" s="211"/>
      <c r="AK13" s="211"/>
      <c r="AL13" s="211"/>
      <c r="AM13" s="211"/>
      <c r="AN13" s="209"/>
      <c r="AO13" s="209"/>
      <c r="AP13" s="210"/>
      <c r="AQ13" s="214" t="s">
        <v>501</v>
      </c>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0"/>
      <c r="CE13" s="210"/>
      <c r="CF13" s="214" t="s">
        <v>501</v>
      </c>
      <c r="CG13" s="214"/>
      <c r="CH13" s="214"/>
      <c r="CI13" s="214"/>
      <c r="CJ13" s="214"/>
      <c r="CK13" s="214"/>
      <c r="CL13" s="214"/>
      <c r="CM13" s="214"/>
      <c r="CN13" s="214"/>
      <c r="CO13" s="214"/>
      <c r="CP13" s="214"/>
      <c r="CQ13" s="214"/>
      <c r="CR13" s="214"/>
      <c r="CS13" s="214"/>
      <c r="CT13" s="214"/>
      <c r="CU13" s="214"/>
      <c r="CV13" s="214"/>
      <c r="CW13" s="214"/>
      <c r="CX13" s="214"/>
      <c r="CY13" s="214"/>
      <c r="CZ13" s="214"/>
      <c r="DA13" s="214"/>
      <c r="DB13" s="214"/>
      <c r="DC13" s="214"/>
      <c r="DD13" s="214"/>
      <c r="DE13" s="214"/>
      <c r="DF13" s="214"/>
      <c r="DG13" s="214"/>
      <c r="DH13" s="214"/>
      <c r="DI13" s="214"/>
      <c r="DJ13" s="214"/>
      <c r="DK13" s="214"/>
      <c r="DL13" s="214"/>
      <c r="DM13" s="214"/>
      <c r="DN13" s="214"/>
      <c r="DO13" s="214"/>
      <c r="DP13" s="214"/>
      <c r="DQ13" s="214"/>
      <c r="DR13" s="214"/>
      <c r="DS13" s="210"/>
    </row>
    <row r="14" spans="1:126" ht="13.6" customHeight="1" x14ac:dyDescent="0.2">
      <c r="A14" s="209"/>
      <c r="B14" s="209"/>
      <c r="C14" s="209"/>
      <c r="D14" s="209"/>
      <c r="E14" s="209"/>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2"/>
      <c r="AE14" s="212"/>
      <c r="AF14" s="212"/>
      <c r="AG14" s="212"/>
      <c r="AH14" s="211"/>
      <c r="AI14" s="211"/>
      <c r="AJ14" s="211"/>
      <c r="AK14" s="211"/>
      <c r="AL14" s="211"/>
      <c r="AM14" s="211"/>
      <c r="AN14" s="209"/>
      <c r="AO14" s="209"/>
      <c r="AP14" s="210"/>
      <c r="AQ14" s="1540" t="s">
        <v>502</v>
      </c>
      <c r="AR14" s="1541"/>
      <c r="AS14" s="1541"/>
      <c r="AT14" s="1541"/>
      <c r="AU14" s="1541"/>
      <c r="AV14" s="1541"/>
      <c r="AW14" s="1541"/>
      <c r="AX14" s="1541"/>
      <c r="AY14" s="1541"/>
      <c r="AZ14" s="1541"/>
      <c r="BA14" s="1541"/>
      <c r="BB14" s="1541"/>
      <c r="BC14" s="1541"/>
      <c r="BD14" s="1541"/>
      <c r="BE14" s="1541"/>
      <c r="BF14" s="1541"/>
      <c r="BG14" s="1541"/>
      <c r="BH14" s="1541"/>
      <c r="BI14" s="1541"/>
      <c r="BJ14" s="1541"/>
      <c r="BK14" s="1541"/>
      <c r="BL14" s="1541"/>
      <c r="BM14" s="1541"/>
      <c r="BN14" s="1542"/>
      <c r="BO14" s="1540" t="s">
        <v>503</v>
      </c>
      <c r="BP14" s="1541"/>
      <c r="BQ14" s="1541"/>
      <c r="BR14" s="1541"/>
      <c r="BS14" s="1541"/>
      <c r="BT14" s="1541"/>
      <c r="BU14" s="356"/>
      <c r="BV14" s="356"/>
      <c r="BW14" s="356"/>
      <c r="BX14" s="356"/>
      <c r="BY14" s="356"/>
      <c r="BZ14" s="357"/>
      <c r="CA14" s="1528" t="s">
        <v>156</v>
      </c>
      <c r="CB14" s="1529"/>
      <c r="CC14" s="1529"/>
      <c r="CD14" s="1530"/>
      <c r="CE14" s="210"/>
      <c r="CF14" s="1540" t="s">
        <v>502</v>
      </c>
      <c r="CG14" s="1541"/>
      <c r="CH14" s="1541"/>
      <c r="CI14" s="1541"/>
      <c r="CJ14" s="1541"/>
      <c r="CK14" s="1541"/>
      <c r="CL14" s="1541"/>
      <c r="CM14" s="1541"/>
      <c r="CN14" s="1541"/>
      <c r="CO14" s="1541"/>
      <c r="CP14" s="1541"/>
      <c r="CQ14" s="1541"/>
      <c r="CR14" s="1541"/>
      <c r="CS14" s="1541"/>
      <c r="CT14" s="1541"/>
      <c r="CU14" s="1541"/>
      <c r="CV14" s="1541"/>
      <c r="CW14" s="1541"/>
      <c r="CX14" s="1541"/>
      <c r="CY14" s="1541"/>
      <c r="CZ14" s="1541"/>
      <c r="DA14" s="1541"/>
      <c r="DB14" s="1541"/>
      <c r="DC14" s="1542"/>
      <c r="DD14" s="1540" t="s">
        <v>503</v>
      </c>
      <c r="DE14" s="1541"/>
      <c r="DF14" s="1541"/>
      <c r="DG14" s="1541"/>
      <c r="DH14" s="1541"/>
      <c r="DI14" s="1541"/>
      <c r="DJ14" s="356"/>
      <c r="DK14" s="356"/>
      <c r="DL14" s="356"/>
      <c r="DM14" s="356"/>
      <c r="DN14" s="356"/>
      <c r="DO14" s="357"/>
      <c r="DP14" s="1528" t="s">
        <v>156</v>
      </c>
      <c r="DQ14" s="1529"/>
      <c r="DR14" s="1529"/>
      <c r="DS14" s="1530"/>
    </row>
    <row r="15" spans="1:126" ht="13.6" customHeight="1" x14ac:dyDescent="0.2">
      <c r="A15" s="209"/>
      <c r="B15" s="215"/>
      <c r="C15" s="215"/>
      <c r="D15" s="358"/>
      <c r="E15" s="358"/>
      <c r="F15" s="358"/>
      <c r="G15" s="358"/>
      <c r="H15" s="358"/>
      <c r="I15" s="358"/>
      <c r="J15" s="358"/>
      <c r="K15" s="358"/>
      <c r="L15" s="358"/>
      <c r="M15" s="358"/>
      <c r="N15" s="358"/>
      <c r="O15" s="358"/>
      <c r="P15" s="385"/>
      <c r="Q15" s="209"/>
      <c r="R15" s="209" t="s">
        <v>313</v>
      </c>
      <c r="S15" s="209"/>
      <c r="T15" s="209"/>
      <c r="U15" s="209"/>
      <c r="V15" s="209"/>
      <c r="W15" s="209"/>
      <c r="X15" s="209"/>
      <c r="Y15" s="209"/>
      <c r="Z15" s="209"/>
      <c r="AA15" s="209"/>
      <c r="AB15" s="209"/>
      <c r="AC15" s="209"/>
      <c r="AD15" s="209"/>
      <c r="AE15" s="209"/>
      <c r="AF15" s="209"/>
      <c r="AG15" s="209"/>
      <c r="AH15" s="209"/>
      <c r="AI15" s="211"/>
      <c r="AJ15" s="211"/>
      <c r="AK15" s="211"/>
      <c r="AL15" s="211"/>
      <c r="AM15" s="211"/>
      <c r="AN15" s="209"/>
      <c r="AO15" s="209"/>
      <c r="AP15" s="210"/>
      <c r="AQ15" s="1543"/>
      <c r="AR15" s="1544"/>
      <c r="AS15" s="1544"/>
      <c r="AT15" s="1544"/>
      <c r="AU15" s="1544"/>
      <c r="AV15" s="1544"/>
      <c r="AW15" s="1544"/>
      <c r="AX15" s="1544"/>
      <c r="AY15" s="1544"/>
      <c r="AZ15" s="1544"/>
      <c r="BA15" s="1544"/>
      <c r="BB15" s="1544"/>
      <c r="BC15" s="1544"/>
      <c r="BD15" s="1544"/>
      <c r="BE15" s="1544"/>
      <c r="BF15" s="1544"/>
      <c r="BG15" s="1544"/>
      <c r="BH15" s="1544"/>
      <c r="BI15" s="1544"/>
      <c r="BJ15" s="1544"/>
      <c r="BK15" s="1544"/>
      <c r="BL15" s="1544"/>
      <c r="BM15" s="1544"/>
      <c r="BN15" s="1545"/>
      <c r="BO15" s="1555"/>
      <c r="BP15" s="1556"/>
      <c r="BQ15" s="1556"/>
      <c r="BR15" s="1556"/>
      <c r="BS15" s="1556"/>
      <c r="BT15" s="1556"/>
      <c r="BU15" s="359"/>
      <c r="BV15" s="359"/>
      <c r="BW15" s="359"/>
      <c r="BX15" s="359"/>
      <c r="BY15" s="359"/>
      <c r="BZ15" s="360"/>
      <c r="CA15" s="1531"/>
      <c r="CB15" s="1532"/>
      <c r="CC15" s="1532"/>
      <c r="CD15" s="1533"/>
      <c r="CE15" s="210"/>
      <c r="CF15" s="1543"/>
      <c r="CG15" s="1544"/>
      <c r="CH15" s="1544"/>
      <c r="CI15" s="1544"/>
      <c r="CJ15" s="1544"/>
      <c r="CK15" s="1544"/>
      <c r="CL15" s="1544"/>
      <c r="CM15" s="1544"/>
      <c r="CN15" s="1544"/>
      <c r="CO15" s="1544"/>
      <c r="CP15" s="1544"/>
      <c r="CQ15" s="1544"/>
      <c r="CR15" s="1544"/>
      <c r="CS15" s="1544"/>
      <c r="CT15" s="1544"/>
      <c r="CU15" s="1544"/>
      <c r="CV15" s="1544"/>
      <c r="CW15" s="1544"/>
      <c r="CX15" s="1544"/>
      <c r="CY15" s="1544"/>
      <c r="CZ15" s="1544"/>
      <c r="DA15" s="1544"/>
      <c r="DB15" s="1544"/>
      <c r="DC15" s="1545"/>
      <c r="DD15" s="1555"/>
      <c r="DE15" s="1556"/>
      <c r="DF15" s="1556"/>
      <c r="DG15" s="1556"/>
      <c r="DH15" s="1556"/>
      <c r="DI15" s="1556"/>
      <c r="DJ15" s="359"/>
      <c r="DK15" s="359"/>
      <c r="DL15" s="359"/>
      <c r="DM15" s="359"/>
      <c r="DN15" s="359"/>
      <c r="DO15" s="360"/>
      <c r="DP15" s="1531"/>
      <c r="DQ15" s="1532"/>
      <c r="DR15" s="1532"/>
      <c r="DS15" s="1533"/>
    </row>
    <row r="16" spans="1:126" ht="13.6" customHeight="1" x14ac:dyDescent="0.2">
      <c r="D16" s="358"/>
      <c r="E16" s="358"/>
      <c r="F16" s="358"/>
      <c r="G16" s="358"/>
      <c r="H16" s="358"/>
      <c r="I16" s="358"/>
      <c r="J16" s="358"/>
      <c r="K16" s="358"/>
      <c r="L16" s="358"/>
      <c r="M16" s="358"/>
      <c r="N16" s="358"/>
      <c r="O16" s="358"/>
      <c r="S16" s="1537" t="s">
        <v>394</v>
      </c>
      <c r="T16" s="1537"/>
      <c r="U16" s="1537"/>
      <c r="V16" s="216"/>
      <c r="W16" s="1538" t="str">
        <f>'胡蝶蘭ﾌｧｰﾑ）目標'!C4</f>
        <v>コチョウランファーム</v>
      </c>
      <c r="X16" s="1538"/>
      <c r="Y16" s="1538"/>
      <c r="Z16" s="1538"/>
      <c r="AA16" s="1538"/>
      <c r="AB16" s="1538"/>
      <c r="AC16" s="1538"/>
      <c r="AD16" s="1538"/>
      <c r="AE16" s="217"/>
      <c r="AF16" s="217"/>
      <c r="AG16" s="217" t="s">
        <v>315</v>
      </c>
      <c r="AH16" s="217"/>
      <c r="AI16" s="1539" t="str">
        <f>'胡蝶蘭ﾌｧｰﾑ）目標'!E4</f>
        <v>オザキ　ミキノリ</v>
      </c>
      <c r="AJ16" s="1539"/>
      <c r="AK16" s="1539"/>
      <c r="AL16" s="1539"/>
      <c r="AM16" s="1539"/>
      <c r="AN16" s="1539"/>
      <c r="AP16" s="210"/>
      <c r="AQ16" s="1540" t="s">
        <v>510</v>
      </c>
      <c r="AR16" s="1541"/>
      <c r="AS16" s="1541"/>
      <c r="AT16" s="1541"/>
      <c r="AU16" s="1541"/>
      <c r="AV16" s="1541"/>
      <c r="AW16" s="1541"/>
      <c r="AX16" s="1541"/>
      <c r="AY16" s="1541"/>
      <c r="AZ16" s="1541"/>
      <c r="BA16" s="1541"/>
      <c r="BB16" s="1541"/>
      <c r="BC16" s="1541"/>
      <c r="BD16" s="1542"/>
      <c r="BE16" s="1546" t="s">
        <v>504</v>
      </c>
      <c r="BF16" s="1546"/>
      <c r="BG16" s="1546"/>
      <c r="BH16" s="1546"/>
      <c r="BI16" s="1546"/>
      <c r="BJ16" s="1546" t="s">
        <v>517</v>
      </c>
      <c r="BK16" s="1546"/>
      <c r="BL16" s="1546"/>
      <c r="BM16" s="1546"/>
      <c r="BN16" s="1546"/>
      <c r="BO16" s="1555"/>
      <c r="BP16" s="1556"/>
      <c r="BQ16" s="1556"/>
      <c r="BR16" s="1556"/>
      <c r="BS16" s="1556"/>
      <c r="BT16" s="1556"/>
      <c r="BU16" s="1547" t="s">
        <v>505</v>
      </c>
      <c r="BV16" s="1548"/>
      <c r="BW16" s="1548"/>
      <c r="BX16" s="1548"/>
      <c r="BY16" s="1548"/>
      <c r="BZ16" s="1549"/>
      <c r="CA16" s="1531"/>
      <c r="CB16" s="1532"/>
      <c r="CC16" s="1532"/>
      <c r="CD16" s="1533"/>
      <c r="CE16" s="210"/>
      <c r="CF16" s="1540" t="s">
        <v>510</v>
      </c>
      <c r="CG16" s="1541"/>
      <c r="CH16" s="1541"/>
      <c r="CI16" s="1541"/>
      <c r="CJ16" s="1541"/>
      <c r="CK16" s="1541"/>
      <c r="CL16" s="1541"/>
      <c r="CM16" s="1541"/>
      <c r="CN16" s="1541"/>
      <c r="CO16" s="1541"/>
      <c r="CP16" s="1541"/>
      <c r="CQ16" s="1541"/>
      <c r="CR16" s="1541"/>
      <c r="CS16" s="1542"/>
      <c r="CT16" s="1546" t="s">
        <v>504</v>
      </c>
      <c r="CU16" s="1546"/>
      <c r="CV16" s="1546"/>
      <c r="CW16" s="1546"/>
      <c r="CX16" s="1546"/>
      <c r="CY16" s="1546" t="s">
        <v>517</v>
      </c>
      <c r="CZ16" s="1546"/>
      <c r="DA16" s="1546"/>
      <c r="DB16" s="1546"/>
      <c r="DC16" s="1546"/>
      <c r="DD16" s="1555"/>
      <c r="DE16" s="1556"/>
      <c r="DF16" s="1556"/>
      <c r="DG16" s="1556"/>
      <c r="DH16" s="1556"/>
      <c r="DI16" s="1556"/>
      <c r="DJ16" s="1547" t="s">
        <v>505</v>
      </c>
      <c r="DK16" s="1548"/>
      <c r="DL16" s="1548"/>
      <c r="DM16" s="1548"/>
      <c r="DN16" s="1548"/>
      <c r="DO16" s="1549"/>
      <c r="DP16" s="1531"/>
      <c r="DQ16" s="1532"/>
      <c r="DR16" s="1532"/>
      <c r="DS16" s="1533"/>
    </row>
    <row r="17" spans="1:123" ht="13.6" customHeight="1" x14ac:dyDescent="0.2">
      <c r="D17" s="358"/>
      <c r="E17" s="358"/>
      <c r="F17" s="358"/>
      <c r="G17" s="358"/>
      <c r="H17" s="358"/>
      <c r="I17" s="358"/>
      <c r="J17" s="358"/>
      <c r="K17" s="358"/>
      <c r="L17" s="358"/>
      <c r="M17" s="358"/>
      <c r="N17" s="358"/>
      <c r="O17" s="358"/>
      <c r="S17" s="1535" t="s">
        <v>509</v>
      </c>
      <c r="T17" s="1535"/>
      <c r="U17" s="1535"/>
      <c r="V17" s="218"/>
      <c r="W17" s="1560" t="e">
        <f>'胡蝶蘭ﾌｧｰﾑ）3-5号'!X36</f>
        <v>#REF!</v>
      </c>
      <c r="X17" s="1560"/>
      <c r="Y17" s="1560"/>
      <c r="Z17" s="1560"/>
      <c r="AA17" s="1560"/>
      <c r="AB17" s="1560"/>
      <c r="AC17" s="1560"/>
      <c r="AD17" s="1560"/>
      <c r="AE17" s="1561" t="s">
        <v>318</v>
      </c>
      <c r="AF17" s="1561"/>
      <c r="AG17" s="1561"/>
      <c r="AH17" s="1561"/>
      <c r="AI17" s="1560" t="str">
        <f>'胡蝶蘭ﾌｧｰﾑ）目標'!E5</f>
        <v>尾崎　幹憲</v>
      </c>
      <c r="AJ17" s="1560"/>
      <c r="AK17" s="1560"/>
      <c r="AL17" s="1560"/>
      <c r="AM17" s="1560"/>
      <c r="AN17" s="1560"/>
      <c r="AO17" s="211"/>
      <c r="AP17" s="210"/>
      <c r="AQ17" s="1543"/>
      <c r="AR17" s="1544"/>
      <c r="AS17" s="1544"/>
      <c r="AT17" s="1544"/>
      <c r="AU17" s="1544"/>
      <c r="AV17" s="1544"/>
      <c r="AW17" s="1544"/>
      <c r="AX17" s="1544"/>
      <c r="AY17" s="1544"/>
      <c r="AZ17" s="1544"/>
      <c r="BA17" s="1544"/>
      <c r="BB17" s="1544"/>
      <c r="BC17" s="1544"/>
      <c r="BD17" s="1545"/>
      <c r="BE17" s="1546"/>
      <c r="BF17" s="1546"/>
      <c r="BG17" s="1546"/>
      <c r="BH17" s="1546"/>
      <c r="BI17" s="1546"/>
      <c r="BJ17" s="1546"/>
      <c r="BK17" s="1546"/>
      <c r="BL17" s="1546"/>
      <c r="BM17" s="1546"/>
      <c r="BN17" s="1546"/>
      <c r="BO17" s="1543"/>
      <c r="BP17" s="1544"/>
      <c r="BQ17" s="1544"/>
      <c r="BR17" s="1544"/>
      <c r="BS17" s="1544"/>
      <c r="BT17" s="1544"/>
      <c r="BU17" s="1550"/>
      <c r="BV17" s="1551"/>
      <c r="BW17" s="1551"/>
      <c r="BX17" s="1551"/>
      <c r="BY17" s="1551"/>
      <c r="BZ17" s="1552"/>
      <c r="CA17" s="1534"/>
      <c r="CB17" s="1535"/>
      <c r="CC17" s="1535"/>
      <c r="CD17" s="1536"/>
      <c r="CE17" s="210"/>
      <c r="CF17" s="1543"/>
      <c r="CG17" s="1544"/>
      <c r="CH17" s="1544"/>
      <c r="CI17" s="1544"/>
      <c r="CJ17" s="1544"/>
      <c r="CK17" s="1544"/>
      <c r="CL17" s="1544"/>
      <c r="CM17" s="1544"/>
      <c r="CN17" s="1544"/>
      <c r="CO17" s="1544"/>
      <c r="CP17" s="1544"/>
      <c r="CQ17" s="1544"/>
      <c r="CR17" s="1544"/>
      <c r="CS17" s="1545"/>
      <c r="CT17" s="1546"/>
      <c r="CU17" s="1546"/>
      <c r="CV17" s="1546"/>
      <c r="CW17" s="1546"/>
      <c r="CX17" s="1546"/>
      <c r="CY17" s="1546"/>
      <c r="CZ17" s="1546"/>
      <c r="DA17" s="1546"/>
      <c r="DB17" s="1546"/>
      <c r="DC17" s="1546"/>
      <c r="DD17" s="1543"/>
      <c r="DE17" s="1544"/>
      <c r="DF17" s="1544"/>
      <c r="DG17" s="1544"/>
      <c r="DH17" s="1544"/>
      <c r="DI17" s="1544"/>
      <c r="DJ17" s="1550"/>
      <c r="DK17" s="1551"/>
      <c r="DL17" s="1551"/>
      <c r="DM17" s="1551"/>
      <c r="DN17" s="1551"/>
      <c r="DO17" s="1552"/>
      <c r="DP17" s="1534"/>
      <c r="DQ17" s="1535"/>
      <c r="DR17" s="1535"/>
      <c r="DS17" s="1536"/>
    </row>
    <row r="18" spans="1:123" ht="13.6" customHeight="1" x14ac:dyDescent="0.15">
      <c r="S18" s="219"/>
      <c r="T18" s="219"/>
      <c r="U18" s="219"/>
      <c r="W18" s="392" t="str">
        <f>"〒"&amp;'胡蝶蘭ﾌｧｰﾑ）目標'!C1</f>
        <v>〒441-3147</v>
      </c>
      <c r="X18" s="393"/>
      <c r="Y18" s="393"/>
      <c r="Z18" s="393"/>
      <c r="AA18" s="393"/>
      <c r="AB18" s="393"/>
      <c r="AC18" s="393"/>
      <c r="AD18" s="393"/>
      <c r="AP18" s="210"/>
      <c r="AQ18" s="1568" t="str">
        <f>データ!BS3</f>
        <v>ローリングベンチ（Ｌ15000）</v>
      </c>
      <c r="AR18" s="1569"/>
      <c r="AS18" s="1569"/>
      <c r="AT18" s="1569"/>
      <c r="AU18" s="1569"/>
      <c r="AV18" s="1569"/>
      <c r="AW18" s="1569"/>
      <c r="AX18" s="1569"/>
      <c r="AY18" s="1569"/>
      <c r="AZ18" s="1569"/>
      <c r="BA18" s="1569"/>
      <c r="BB18" s="1569"/>
      <c r="BC18" s="1569"/>
      <c r="BD18" s="1570"/>
      <c r="BE18" s="1571">
        <f>データ!BT3</f>
        <v>0</v>
      </c>
      <c r="BF18" s="1572"/>
      <c r="BG18" s="1572"/>
      <c r="BH18" s="1573" t="str">
        <f>データ!BU3</f>
        <v>台</v>
      </c>
      <c r="BI18" s="1574"/>
      <c r="BJ18" s="1562">
        <f>データ!BV3</f>
        <v>285000</v>
      </c>
      <c r="BK18" s="1563"/>
      <c r="BL18" s="1563"/>
      <c r="BM18" s="1563"/>
      <c r="BN18" s="1564"/>
      <c r="BO18" s="1565">
        <f>BE18*BJ18</f>
        <v>0</v>
      </c>
      <c r="BP18" s="1566"/>
      <c r="BQ18" s="1566"/>
      <c r="BR18" s="1566"/>
      <c r="BS18" s="1566"/>
      <c r="BT18" s="1567"/>
      <c r="BU18" s="1565">
        <f>ROUNDDOWN(BO18/2,0)</f>
        <v>0</v>
      </c>
      <c r="BV18" s="1566"/>
      <c r="BW18" s="1566"/>
      <c r="BX18" s="1566"/>
      <c r="BY18" s="1566"/>
      <c r="BZ18" s="1567"/>
      <c r="CA18" s="361"/>
      <c r="CB18" s="361"/>
      <c r="CC18" s="361"/>
      <c r="CD18" s="362"/>
      <c r="CE18" s="210"/>
      <c r="CF18" s="1568"/>
      <c r="CG18" s="1569"/>
      <c r="CH18" s="1569"/>
      <c r="CI18" s="1569"/>
      <c r="CJ18" s="1569"/>
      <c r="CK18" s="1569"/>
      <c r="CL18" s="1569"/>
      <c r="CM18" s="1569"/>
      <c r="CN18" s="1569"/>
      <c r="CO18" s="1569"/>
      <c r="CP18" s="1569"/>
      <c r="CQ18" s="1569"/>
      <c r="CR18" s="1569"/>
      <c r="CS18" s="1570"/>
      <c r="CT18" s="1571"/>
      <c r="CU18" s="1585"/>
      <c r="CV18" s="1585"/>
      <c r="CW18" s="1573"/>
      <c r="CX18" s="1574"/>
      <c r="CY18" s="1562"/>
      <c r="CZ18" s="1563"/>
      <c r="DA18" s="1563"/>
      <c r="DB18" s="1563"/>
      <c r="DC18" s="1564"/>
      <c r="DD18" s="1565"/>
      <c r="DE18" s="1566"/>
      <c r="DF18" s="1566"/>
      <c r="DG18" s="1566"/>
      <c r="DH18" s="1566"/>
      <c r="DI18" s="1567"/>
      <c r="DJ18" s="1565"/>
      <c r="DK18" s="1566"/>
      <c r="DL18" s="1566"/>
      <c r="DM18" s="1566"/>
      <c r="DN18" s="1566"/>
      <c r="DO18" s="1567"/>
      <c r="DP18" s="363"/>
      <c r="DQ18" s="361"/>
      <c r="DR18" s="361"/>
      <c r="DS18" s="362"/>
    </row>
    <row r="19" spans="1:123" ht="13.6" customHeight="1" x14ac:dyDescent="0.2">
      <c r="S19" s="1535" t="s">
        <v>319</v>
      </c>
      <c r="T19" s="1535"/>
      <c r="U19" s="1535"/>
      <c r="V19" s="218"/>
      <c r="W19" s="1560" t="str">
        <f>'胡蝶蘭ﾌｧｰﾑ）目標'!C2</f>
        <v>豊橋市大岩町下渡22-3</v>
      </c>
      <c r="X19" s="1560"/>
      <c r="Y19" s="1560"/>
      <c r="Z19" s="1560"/>
      <c r="AA19" s="1560"/>
      <c r="AB19" s="1560"/>
      <c r="AC19" s="1560"/>
      <c r="AD19" s="1560"/>
      <c r="AE19" s="1560"/>
      <c r="AF19" s="1560"/>
      <c r="AG19" s="1560"/>
      <c r="AH19" s="1560"/>
      <c r="AI19" s="1560"/>
      <c r="AJ19" s="1560"/>
      <c r="AK19" s="1560"/>
      <c r="AL19" s="1560"/>
      <c r="AM19" s="1560"/>
      <c r="AN19" s="1560"/>
      <c r="AP19" s="210"/>
      <c r="AQ19" s="1575" t="str">
        <f>データ!BS4</f>
        <v>ローリングベンチ（Ｌ18000）</v>
      </c>
      <c r="AR19" s="1576"/>
      <c r="AS19" s="1576"/>
      <c r="AT19" s="1576"/>
      <c r="AU19" s="1576"/>
      <c r="AV19" s="1576"/>
      <c r="AW19" s="1576"/>
      <c r="AX19" s="1576"/>
      <c r="AY19" s="1576"/>
      <c r="AZ19" s="1576"/>
      <c r="BA19" s="1576"/>
      <c r="BB19" s="1576"/>
      <c r="BC19" s="1576"/>
      <c r="BD19" s="1577"/>
      <c r="BE19" s="1578">
        <f>データ!BT4</f>
        <v>0</v>
      </c>
      <c r="BF19" s="1579"/>
      <c r="BG19" s="1579"/>
      <c r="BH19" s="1580" t="str">
        <f>データ!BU4</f>
        <v>台</v>
      </c>
      <c r="BI19" s="1581"/>
      <c r="BJ19" s="1582">
        <f>データ!BV4</f>
        <v>342000</v>
      </c>
      <c r="BK19" s="1583"/>
      <c r="BL19" s="1583"/>
      <c r="BM19" s="1583"/>
      <c r="BN19" s="1584"/>
      <c r="BO19" s="1586">
        <f>BE19*BJ19</f>
        <v>0</v>
      </c>
      <c r="BP19" s="1587"/>
      <c r="BQ19" s="1587"/>
      <c r="BR19" s="1587"/>
      <c r="BS19" s="1587"/>
      <c r="BT19" s="1588"/>
      <c r="BU19" s="1586">
        <f t="shared" ref="BU19:BU20" si="0">ROUNDDOWN(BO19/2,0)</f>
        <v>0</v>
      </c>
      <c r="BV19" s="1587"/>
      <c r="BW19" s="1587"/>
      <c r="BX19" s="1587"/>
      <c r="BY19" s="1587"/>
      <c r="BZ19" s="1588"/>
      <c r="CA19" s="211"/>
      <c r="CB19" s="211"/>
      <c r="CC19" s="211"/>
      <c r="CD19" s="364"/>
      <c r="CE19" s="210"/>
      <c r="CF19" s="1575"/>
      <c r="CG19" s="1576"/>
      <c r="CH19" s="1576"/>
      <c r="CI19" s="1576"/>
      <c r="CJ19" s="1576"/>
      <c r="CK19" s="1576"/>
      <c r="CL19" s="1576"/>
      <c r="CM19" s="1576"/>
      <c r="CN19" s="1576"/>
      <c r="CO19" s="1576"/>
      <c r="CP19" s="1576"/>
      <c r="CQ19" s="1576"/>
      <c r="CR19" s="1576"/>
      <c r="CS19" s="1577"/>
      <c r="CT19" s="1578"/>
      <c r="CU19" s="1579"/>
      <c r="CV19" s="1579"/>
      <c r="CW19" s="1580"/>
      <c r="CX19" s="1581"/>
      <c r="CY19" s="1582"/>
      <c r="CZ19" s="1583"/>
      <c r="DA19" s="1583"/>
      <c r="DB19" s="1583"/>
      <c r="DC19" s="1584"/>
      <c r="DD19" s="1586"/>
      <c r="DE19" s="1587"/>
      <c r="DF19" s="1587"/>
      <c r="DG19" s="1587"/>
      <c r="DH19" s="1587"/>
      <c r="DI19" s="1588"/>
      <c r="DJ19" s="1586"/>
      <c r="DK19" s="1587"/>
      <c r="DL19" s="1587"/>
      <c r="DM19" s="1587"/>
      <c r="DN19" s="1587"/>
      <c r="DO19" s="1588"/>
      <c r="DP19" s="365"/>
      <c r="DQ19" s="211"/>
      <c r="DR19" s="211"/>
      <c r="DS19" s="364"/>
    </row>
    <row r="20" spans="1:123" ht="13.6" customHeight="1" x14ac:dyDescent="0.2">
      <c r="S20" s="219"/>
      <c r="T20" s="219"/>
      <c r="U20" s="219"/>
      <c r="V20" s="1589"/>
      <c r="W20" s="1589"/>
      <c r="X20" s="1589"/>
      <c r="Y20" s="1589"/>
      <c r="Z20" s="1589"/>
      <c r="AA20" s="1589"/>
      <c r="AB20" s="1589"/>
      <c r="AC20" s="1589"/>
      <c r="AD20" s="1589"/>
      <c r="AE20" s="1589"/>
      <c r="AF20" s="1589"/>
      <c r="AG20" s="1589"/>
      <c r="AH20" s="1589"/>
      <c r="AI20" s="1589"/>
      <c r="AJ20" s="1589"/>
      <c r="AK20" s="1589"/>
      <c r="AL20" s="1589"/>
      <c r="AM20" s="1589"/>
      <c r="AN20" s="1589"/>
      <c r="AO20" s="1589"/>
      <c r="AP20" s="210"/>
      <c r="AQ20" s="1575" t="str">
        <f>データ!BS5</f>
        <v>ローリングベンチ（Ｌ21000）</v>
      </c>
      <c r="AR20" s="1576"/>
      <c r="AS20" s="1576"/>
      <c r="AT20" s="1576"/>
      <c r="AU20" s="1576"/>
      <c r="AV20" s="1576"/>
      <c r="AW20" s="1576"/>
      <c r="AX20" s="1576"/>
      <c r="AY20" s="1576"/>
      <c r="AZ20" s="1576"/>
      <c r="BA20" s="1576"/>
      <c r="BB20" s="1576"/>
      <c r="BC20" s="1576"/>
      <c r="BD20" s="1577"/>
      <c r="BE20" s="1578">
        <f>データ!BT5</f>
        <v>0</v>
      </c>
      <c r="BF20" s="1579"/>
      <c r="BG20" s="1579"/>
      <c r="BH20" s="1580" t="str">
        <f>データ!BU5</f>
        <v>台</v>
      </c>
      <c r="BI20" s="1581"/>
      <c r="BJ20" s="1582">
        <f>データ!BV5</f>
        <v>399000</v>
      </c>
      <c r="BK20" s="1583"/>
      <c r="BL20" s="1583"/>
      <c r="BM20" s="1583"/>
      <c r="BN20" s="1584"/>
      <c r="BO20" s="1586">
        <f t="shared" ref="BO20" si="1">BE20*BJ20</f>
        <v>0</v>
      </c>
      <c r="BP20" s="1587"/>
      <c r="BQ20" s="1587"/>
      <c r="BR20" s="1587"/>
      <c r="BS20" s="1587"/>
      <c r="BT20" s="1588"/>
      <c r="BU20" s="1586">
        <f t="shared" si="0"/>
        <v>0</v>
      </c>
      <c r="BV20" s="1587"/>
      <c r="BW20" s="1587"/>
      <c r="BX20" s="1587"/>
      <c r="BY20" s="1587"/>
      <c r="BZ20" s="1588"/>
      <c r="CA20" s="211"/>
      <c r="CB20" s="211"/>
      <c r="CC20" s="211"/>
      <c r="CD20" s="364"/>
      <c r="CE20" s="210"/>
      <c r="CF20" s="1575"/>
      <c r="CG20" s="1576"/>
      <c r="CH20" s="1576"/>
      <c r="CI20" s="1576"/>
      <c r="CJ20" s="1576"/>
      <c r="CK20" s="1576"/>
      <c r="CL20" s="1576"/>
      <c r="CM20" s="1576"/>
      <c r="CN20" s="1576"/>
      <c r="CO20" s="1576"/>
      <c r="CP20" s="1576"/>
      <c r="CQ20" s="1576"/>
      <c r="CR20" s="1576"/>
      <c r="CS20" s="1577"/>
      <c r="CT20" s="1578"/>
      <c r="CU20" s="1579"/>
      <c r="CV20" s="1579"/>
      <c r="CW20" s="1580"/>
      <c r="CX20" s="1581"/>
      <c r="CY20" s="1582"/>
      <c r="CZ20" s="1583"/>
      <c r="DA20" s="1583"/>
      <c r="DB20" s="1583"/>
      <c r="DC20" s="1584"/>
      <c r="DD20" s="1586"/>
      <c r="DE20" s="1587"/>
      <c r="DF20" s="1587"/>
      <c r="DG20" s="1587"/>
      <c r="DH20" s="1587"/>
      <c r="DI20" s="1588"/>
      <c r="DJ20" s="1586"/>
      <c r="DK20" s="1587"/>
      <c r="DL20" s="1587"/>
      <c r="DM20" s="1587"/>
      <c r="DN20" s="1587"/>
      <c r="DO20" s="1588"/>
      <c r="DP20" s="365"/>
      <c r="DQ20" s="211"/>
      <c r="DR20" s="211"/>
      <c r="DS20" s="364"/>
    </row>
    <row r="21" spans="1:123" ht="13.6" customHeight="1" x14ac:dyDescent="0.2">
      <c r="A21" s="387" t="s">
        <v>496</v>
      </c>
      <c r="V21" s="211"/>
      <c r="W21" s="211"/>
      <c r="X21" s="211"/>
      <c r="Y21" s="211"/>
      <c r="Z21" s="211"/>
      <c r="AA21" s="1535" t="s">
        <v>321</v>
      </c>
      <c r="AB21" s="1535"/>
      <c r="AC21" s="1535"/>
      <c r="AD21" s="1535"/>
      <c r="AE21" s="1560" t="str">
        <f>'胡蝶蘭ﾌｧｰﾑ）3-5号'!AL37</f>
        <v>0532-43-0885／090-4238-4499</v>
      </c>
      <c r="AF21" s="1560"/>
      <c r="AG21" s="1560"/>
      <c r="AH21" s="1560"/>
      <c r="AI21" s="1560"/>
      <c r="AJ21" s="1560"/>
      <c r="AK21" s="1560"/>
      <c r="AL21" s="1560"/>
      <c r="AM21" s="1560"/>
      <c r="AN21" s="1560"/>
      <c r="AP21" s="210"/>
      <c r="AQ21" s="1575" t="str">
        <f>データ!BS6</f>
        <v>ローリングベンチ（Ｌ16000）</v>
      </c>
      <c r="AR21" s="1576"/>
      <c r="AS21" s="1576"/>
      <c r="AT21" s="1576"/>
      <c r="AU21" s="1576"/>
      <c r="AV21" s="1576"/>
      <c r="AW21" s="1576"/>
      <c r="AX21" s="1576"/>
      <c r="AY21" s="1576"/>
      <c r="AZ21" s="1576"/>
      <c r="BA21" s="1576"/>
      <c r="BB21" s="1576"/>
      <c r="BC21" s="1576"/>
      <c r="BD21" s="1577"/>
      <c r="BE21" s="1578">
        <f>データ!BT6</f>
        <v>35</v>
      </c>
      <c r="BF21" s="1579"/>
      <c r="BG21" s="1579"/>
      <c r="BH21" s="1580" t="str">
        <f>データ!BU6</f>
        <v>台</v>
      </c>
      <c r="BI21" s="1581"/>
      <c r="BJ21" s="1582">
        <f>データ!BV6</f>
        <v>304000</v>
      </c>
      <c r="BK21" s="1583"/>
      <c r="BL21" s="1583"/>
      <c r="BM21" s="1583"/>
      <c r="BN21" s="1584"/>
      <c r="BO21" s="1586">
        <f t="shared" ref="BO21:BO22" si="2">BE21*BJ21</f>
        <v>10640000</v>
      </c>
      <c r="BP21" s="1587"/>
      <c r="BQ21" s="1587"/>
      <c r="BR21" s="1587"/>
      <c r="BS21" s="1587"/>
      <c r="BT21" s="1588"/>
      <c r="BU21" s="1586">
        <f t="shared" ref="BU21:BU22" si="3">ROUNDDOWN(BO21/2,0)</f>
        <v>5320000</v>
      </c>
      <c r="BV21" s="1587"/>
      <c r="BW21" s="1587"/>
      <c r="BX21" s="1587"/>
      <c r="BY21" s="1587"/>
      <c r="BZ21" s="1588"/>
      <c r="CA21" s="211"/>
      <c r="CB21" s="211"/>
      <c r="CC21" s="211"/>
      <c r="CD21" s="364"/>
      <c r="CE21" s="210"/>
      <c r="CF21" s="1575"/>
      <c r="CG21" s="1576"/>
      <c r="CH21" s="1576"/>
      <c r="CI21" s="1576"/>
      <c r="CJ21" s="1576"/>
      <c r="CK21" s="1576"/>
      <c r="CL21" s="1576"/>
      <c r="CM21" s="1576"/>
      <c r="CN21" s="1576"/>
      <c r="CO21" s="1576"/>
      <c r="CP21" s="1576"/>
      <c r="CQ21" s="1576"/>
      <c r="CR21" s="1576"/>
      <c r="CS21" s="1577"/>
      <c r="CT21" s="1578"/>
      <c r="CU21" s="1579"/>
      <c r="CV21" s="1579"/>
      <c r="CW21" s="1580"/>
      <c r="CX21" s="1581"/>
      <c r="CY21" s="1582"/>
      <c r="CZ21" s="1583"/>
      <c r="DA21" s="1583"/>
      <c r="DB21" s="1583"/>
      <c r="DC21" s="1584"/>
      <c r="DD21" s="1586"/>
      <c r="DE21" s="1587"/>
      <c r="DF21" s="1587"/>
      <c r="DG21" s="1587"/>
      <c r="DH21" s="1587"/>
      <c r="DI21" s="1588"/>
      <c r="DJ21" s="1586"/>
      <c r="DK21" s="1587"/>
      <c r="DL21" s="1587"/>
      <c r="DM21" s="1587"/>
      <c r="DN21" s="1587"/>
      <c r="DO21" s="1588"/>
      <c r="DP21" s="365"/>
      <c r="DQ21" s="211"/>
      <c r="DR21" s="211"/>
      <c r="DS21" s="364"/>
    </row>
    <row r="22" spans="1:123" ht="13.6" customHeight="1" x14ac:dyDescent="0.2">
      <c r="A22" s="387"/>
      <c r="V22" s="220"/>
      <c r="W22" s="220"/>
      <c r="X22" s="220"/>
      <c r="Y22" s="220"/>
      <c r="Z22" s="220"/>
      <c r="AA22" s="220"/>
      <c r="AO22" s="387"/>
      <c r="AP22" s="210"/>
      <c r="AQ22" s="1575" t="str">
        <f>データ!BS7</f>
        <v>ローリングベンチ（Ｌ24000）</v>
      </c>
      <c r="AR22" s="1576"/>
      <c r="AS22" s="1576"/>
      <c r="AT22" s="1576"/>
      <c r="AU22" s="1576"/>
      <c r="AV22" s="1576"/>
      <c r="AW22" s="1576"/>
      <c r="AX22" s="1576"/>
      <c r="AY22" s="1576"/>
      <c r="AZ22" s="1576"/>
      <c r="BA22" s="1576"/>
      <c r="BB22" s="1576"/>
      <c r="BC22" s="1576"/>
      <c r="BD22" s="1577"/>
      <c r="BE22" s="1578">
        <f>データ!BT7</f>
        <v>35</v>
      </c>
      <c r="BF22" s="1579"/>
      <c r="BG22" s="1579"/>
      <c r="BH22" s="1580" t="str">
        <f>データ!BU7</f>
        <v>台</v>
      </c>
      <c r="BI22" s="1581"/>
      <c r="BJ22" s="1582">
        <f>データ!BV7</f>
        <v>456000</v>
      </c>
      <c r="BK22" s="1583"/>
      <c r="BL22" s="1583"/>
      <c r="BM22" s="1583"/>
      <c r="BN22" s="1584"/>
      <c r="BO22" s="1586">
        <f t="shared" si="2"/>
        <v>15960000</v>
      </c>
      <c r="BP22" s="1587"/>
      <c r="BQ22" s="1587"/>
      <c r="BR22" s="1587"/>
      <c r="BS22" s="1587"/>
      <c r="BT22" s="1588"/>
      <c r="BU22" s="1586">
        <f t="shared" si="3"/>
        <v>7980000</v>
      </c>
      <c r="BV22" s="1587"/>
      <c r="BW22" s="1587"/>
      <c r="BX22" s="1587"/>
      <c r="BY22" s="1587"/>
      <c r="BZ22" s="1588"/>
      <c r="CA22" s="211"/>
      <c r="CB22" s="211"/>
      <c r="CC22" s="211"/>
      <c r="CD22" s="364"/>
      <c r="CE22" s="210"/>
      <c r="CF22" s="1575"/>
      <c r="CG22" s="1576"/>
      <c r="CH22" s="1576"/>
      <c r="CI22" s="1576"/>
      <c r="CJ22" s="1576"/>
      <c r="CK22" s="1576"/>
      <c r="CL22" s="1576"/>
      <c r="CM22" s="1576"/>
      <c r="CN22" s="1576"/>
      <c r="CO22" s="1576"/>
      <c r="CP22" s="1576"/>
      <c r="CQ22" s="1576"/>
      <c r="CR22" s="1576"/>
      <c r="CS22" s="1577"/>
      <c r="CT22" s="1578"/>
      <c r="CU22" s="1579"/>
      <c r="CV22" s="1579"/>
      <c r="CW22" s="1580"/>
      <c r="CX22" s="1581"/>
      <c r="CY22" s="1582"/>
      <c r="CZ22" s="1583"/>
      <c r="DA22" s="1583"/>
      <c r="DB22" s="1583"/>
      <c r="DC22" s="1584"/>
      <c r="DD22" s="1586"/>
      <c r="DE22" s="1587"/>
      <c r="DF22" s="1587"/>
      <c r="DG22" s="1587"/>
      <c r="DH22" s="1587"/>
      <c r="DI22" s="1588"/>
      <c r="DJ22" s="1586"/>
      <c r="DK22" s="1587"/>
      <c r="DL22" s="1587"/>
      <c r="DM22" s="1587"/>
      <c r="DN22" s="1587"/>
      <c r="DO22" s="1588"/>
      <c r="DP22" s="365"/>
      <c r="DQ22" s="211"/>
      <c r="DR22" s="211"/>
      <c r="DS22" s="364"/>
    </row>
    <row r="23" spans="1:123" ht="13.6" customHeight="1" x14ac:dyDescent="0.2">
      <c r="A23" s="387"/>
      <c r="V23" s="220"/>
      <c r="W23" s="220"/>
      <c r="X23" s="220"/>
      <c r="Y23" s="220"/>
      <c r="Z23" s="220"/>
      <c r="AA23" s="220"/>
      <c r="AO23" s="387"/>
      <c r="AP23" s="210"/>
      <c r="AQ23" s="1575"/>
      <c r="AR23" s="1576"/>
      <c r="AS23" s="1576"/>
      <c r="AT23" s="1576"/>
      <c r="AU23" s="1576"/>
      <c r="AV23" s="1576"/>
      <c r="AW23" s="1576"/>
      <c r="AX23" s="1576"/>
      <c r="AY23" s="1576"/>
      <c r="AZ23" s="1576"/>
      <c r="BA23" s="1576"/>
      <c r="BB23" s="1576"/>
      <c r="BC23" s="1576"/>
      <c r="BD23" s="1577"/>
      <c r="BE23" s="1578"/>
      <c r="BF23" s="1579"/>
      <c r="BG23" s="1579"/>
      <c r="BH23" s="1580"/>
      <c r="BI23" s="1581"/>
      <c r="BJ23" s="1582"/>
      <c r="BK23" s="1583"/>
      <c r="BL23" s="1583"/>
      <c r="BM23" s="1583"/>
      <c r="BN23" s="1584"/>
      <c r="BO23" s="1586"/>
      <c r="BP23" s="1587"/>
      <c r="BQ23" s="1587"/>
      <c r="BR23" s="1587"/>
      <c r="BS23" s="1587"/>
      <c r="BT23" s="1588"/>
      <c r="BU23" s="1586"/>
      <c r="BV23" s="1587"/>
      <c r="BW23" s="1587"/>
      <c r="BX23" s="1587"/>
      <c r="BY23" s="1587"/>
      <c r="BZ23" s="1588"/>
      <c r="CA23" s="211"/>
      <c r="CB23" s="211"/>
      <c r="CC23" s="211"/>
      <c r="CD23" s="364"/>
      <c r="CE23" s="210"/>
      <c r="CF23" s="1575"/>
      <c r="CG23" s="1576"/>
      <c r="CH23" s="1576"/>
      <c r="CI23" s="1576"/>
      <c r="CJ23" s="1576"/>
      <c r="CK23" s="1576"/>
      <c r="CL23" s="1576"/>
      <c r="CM23" s="1576"/>
      <c r="CN23" s="1576"/>
      <c r="CO23" s="1576"/>
      <c r="CP23" s="1576"/>
      <c r="CQ23" s="1576"/>
      <c r="CR23" s="1576"/>
      <c r="CS23" s="1577"/>
      <c r="CT23" s="1578"/>
      <c r="CU23" s="1579"/>
      <c r="CV23" s="1579"/>
      <c r="CW23" s="1580"/>
      <c r="CX23" s="1581"/>
      <c r="CY23" s="1582"/>
      <c r="CZ23" s="1583"/>
      <c r="DA23" s="1583"/>
      <c r="DB23" s="1583"/>
      <c r="DC23" s="1584"/>
      <c r="DD23" s="1586"/>
      <c r="DE23" s="1587"/>
      <c r="DF23" s="1587"/>
      <c r="DG23" s="1587"/>
      <c r="DH23" s="1587"/>
      <c r="DI23" s="1588"/>
      <c r="DJ23" s="1586"/>
      <c r="DK23" s="1587"/>
      <c r="DL23" s="1587"/>
      <c r="DM23" s="1587"/>
      <c r="DN23" s="1587"/>
      <c r="DO23" s="1588"/>
      <c r="DP23" s="365"/>
      <c r="DQ23" s="211"/>
      <c r="DR23" s="211"/>
      <c r="DS23" s="364"/>
    </row>
    <row r="24" spans="1:123" ht="13.6" customHeight="1" x14ac:dyDescent="0.2">
      <c r="A24" s="387"/>
      <c r="V24" s="220"/>
      <c r="W24" s="220"/>
      <c r="X24" s="220"/>
      <c r="Y24" s="220"/>
      <c r="Z24" s="220"/>
      <c r="AA24" s="220"/>
      <c r="AO24" s="387"/>
      <c r="AP24" s="210"/>
      <c r="AQ24" s="1575"/>
      <c r="AR24" s="1576"/>
      <c r="AS24" s="1576"/>
      <c r="AT24" s="1576"/>
      <c r="AU24" s="1576"/>
      <c r="AV24" s="1576"/>
      <c r="AW24" s="1576"/>
      <c r="AX24" s="1576"/>
      <c r="AY24" s="1576"/>
      <c r="AZ24" s="1576"/>
      <c r="BA24" s="1576"/>
      <c r="BB24" s="1576"/>
      <c r="BC24" s="1576"/>
      <c r="BD24" s="1577"/>
      <c r="BE24" s="1578"/>
      <c r="BF24" s="1579"/>
      <c r="BG24" s="1579"/>
      <c r="BH24" s="1580"/>
      <c r="BI24" s="1581"/>
      <c r="BJ24" s="1582"/>
      <c r="BK24" s="1583"/>
      <c r="BL24" s="1583"/>
      <c r="BM24" s="1583"/>
      <c r="BN24" s="1584"/>
      <c r="BO24" s="1586"/>
      <c r="BP24" s="1587"/>
      <c r="BQ24" s="1587"/>
      <c r="BR24" s="1587"/>
      <c r="BS24" s="1587"/>
      <c r="BT24" s="1588"/>
      <c r="BU24" s="1586"/>
      <c r="BV24" s="1587"/>
      <c r="BW24" s="1587"/>
      <c r="BX24" s="1587"/>
      <c r="BY24" s="1587"/>
      <c r="BZ24" s="1588"/>
      <c r="CA24" s="211"/>
      <c r="CB24" s="211"/>
      <c r="CC24" s="211"/>
      <c r="CD24" s="364"/>
      <c r="CE24" s="210"/>
      <c r="CF24" s="1575"/>
      <c r="CG24" s="1576"/>
      <c r="CH24" s="1576"/>
      <c r="CI24" s="1576"/>
      <c r="CJ24" s="1576"/>
      <c r="CK24" s="1576"/>
      <c r="CL24" s="1576"/>
      <c r="CM24" s="1576"/>
      <c r="CN24" s="1576"/>
      <c r="CO24" s="1576"/>
      <c r="CP24" s="1576"/>
      <c r="CQ24" s="1576"/>
      <c r="CR24" s="1576"/>
      <c r="CS24" s="1577"/>
      <c r="CT24" s="1578"/>
      <c r="CU24" s="1579"/>
      <c r="CV24" s="1579"/>
      <c r="CW24" s="1580"/>
      <c r="CX24" s="1581"/>
      <c r="CY24" s="1582"/>
      <c r="CZ24" s="1583"/>
      <c r="DA24" s="1583"/>
      <c r="DB24" s="1583"/>
      <c r="DC24" s="1584"/>
      <c r="DD24" s="1586"/>
      <c r="DE24" s="1587"/>
      <c r="DF24" s="1587"/>
      <c r="DG24" s="1587"/>
      <c r="DH24" s="1587"/>
      <c r="DI24" s="1588"/>
      <c r="DJ24" s="1586"/>
      <c r="DK24" s="1587"/>
      <c r="DL24" s="1587"/>
      <c r="DM24" s="1587"/>
      <c r="DN24" s="1587"/>
      <c r="DO24" s="1588"/>
      <c r="DP24" s="365"/>
      <c r="DQ24" s="211"/>
      <c r="DR24" s="211"/>
      <c r="DS24" s="364"/>
    </row>
    <row r="25" spans="1:123" ht="13.6" customHeight="1" x14ac:dyDescent="0.2">
      <c r="A25" s="387"/>
      <c r="V25" s="220"/>
      <c r="W25" s="220"/>
      <c r="X25" s="220"/>
      <c r="Y25" s="220"/>
      <c r="Z25" s="220"/>
      <c r="AA25" s="220"/>
      <c r="AO25" s="387"/>
      <c r="AP25" s="210"/>
      <c r="AQ25" s="1575"/>
      <c r="AR25" s="1576"/>
      <c r="AS25" s="1576"/>
      <c r="AT25" s="1576"/>
      <c r="AU25" s="1576"/>
      <c r="AV25" s="1576"/>
      <c r="AW25" s="1576"/>
      <c r="AX25" s="1576"/>
      <c r="AY25" s="1576"/>
      <c r="AZ25" s="1576"/>
      <c r="BA25" s="1576"/>
      <c r="BB25" s="1576"/>
      <c r="BC25" s="1576"/>
      <c r="BD25" s="1577"/>
      <c r="BE25" s="1578"/>
      <c r="BF25" s="1579"/>
      <c r="BG25" s="1579"/>
      <c r="BH25" s="1580"/>
      <c r="BI25" s="1581"/>
      <c r="BJ25" s="1582"/>
      <c r="BK25" s="1583"/>
      <c r="BL25" s="1583"/>
      <c r="BM25" s="1583"/>
      <c r="BN25" s="1584"/>
      <c r="BO25" s="1586"/>
      <c r="BP25" s="1587"/>
      <c r="BQ25" s="1587"/>
      <c r="BR25" s="1587"/>
      <c r="BS25" s="1587"/>
      <c r="BT25" s="1588"/>
      <c r="BU25" s="1586"/>
      <c r="BV25" s="1587"/>
      <c r="BW25" s="1587"/>
      <c r="BX25" s="1587"/>
      <c r="BY25" s="1587"/>
      <c r="BZ25" s="1588"/>
      <c r="CA25" s="211"/>
      <c r="CB25" s="211"/>
      <c r="CC25" s="211"/>
      <c r="CD25" s="364"/>
      <c r="CE25" s="210"/>
      <c r="CF25" s="1575"/>
      <c r="CG25" s="1576"/>
      <c r="CH25" s="1576"/>
      <c r="CI25" s="1576"/>
      <c r="CJ25" s="1576"/>
      <c r="CK25" s="1576"/>
      <c r="CL25" s="1576"/>
      <c r="CM25" s="1576"/>
      <c r="CN25" s="1576"/>
      <c r="CO25" s="1576"/>
      <c r="CP25" s="1576"/>
      <c r="CQ25" s="1576"/>
      <c r="CR25" s="1576"/>
      <c r="CS25" s="1577"/>
      <c r="CT25" s="1578"/>
      <c r="CU25" s="1579"/>
      <c r="CV25" s="1579"/>
      <c r="CW25" s="1580"/>
      <c r="CX25" s="1581"/>
      <c r="CY25" s="1582"/>
      <c r="CZ25" s="1583"/>
      <c r="DA25" s="1583"/>
      <c r="DB25" s="1583"/>
      <c r="DC25" s="1584"/>
      <c r="DD25" s="1586"/>
      <c r="DE25" s="1587"/>
      <c r="DF25" s="1587"/>
      <c r="DG25" s="1587"/>
      <c r="DH25" s="1587"/>
      <c r="DI25" s="1588"/>
      <c r="DJ25" s="1586"/>
      <c r="DK25" s="1587"/>
      <c r="DL25" s="1587"/>
      <c r="DM25" s="1587"/>
      <c r="DN25" s="1587"/>
      <c r="DO25" s="1588"/>
      <c r="DP25" s="365"/>
      <c r="DQ25" s="211"/>
      <c r="DR25" s="211"/>
      <c r="DS25" s="364"/>
    </row>
    <row r="26" spans="1:123" ht="13.6" customHeight="1" x14ac:dyDescent="0.2">
      <c r="A26" s="387"/>
      <c r="V26" s="220"/>
      <c r="W26" s="220"/>
      <c r="X26" s="220"/>
      <c r="Y26" s="220"/>
      <c r="Z26" s="220"/>
      <c r="AA26" s="220"/>
      <c r="AO26" s="387"/>
      <c r="AP26" s="210"/>
      <c r="AQ26" s="1575"/>
      <c r="AR26" s="1576"/>
      <c r="AS26" s="1576"/>
      <c r="AT26" s="1576"/>
      <c r="AU26" s="1576"/>
      <c r="AV26" s="1576"/>
      <c r="AW26" s="1576"/>
      <c r="AX26" s="1576"/>
      <c r="AY26" s="1576"/>
      <c r="AZ26" s="1576"/>
      <c r="BA26" s="1576"/>
      <c r="BB26" s="1576"/>
      <c r="BC26" s="1576"/>
      <c r="BD26" s="1577"/>
      <c r="BE26" s="1591"/>
      <c r="BF26" s="1579"/>
      <c r="BG26" s="1579"/>
      <c r="BH26" s="1580"/>
      <c r="BI26" s="1581"/>
      <c r="BJ26" s="1582"/>
      <c r="BK26" s="1583"/>
      <c r="BL26" s="1583"/>
      <c r="BM26" s="1583"/>
      <c r="BN26" s="1584"/>
      <c r="BO26" s="1586"/>
      <c r="BP26" s="1587"/>
      <c r="BQ26" s="1587"/>
      <c r="BR26" s="1587"/>
      <c r="BS26" s="1587"/>
      <c r="BT26" s="1588"/>
      <c r="BU26" s="1586"/>
      <c r="BV26" s="1587"/>
      <c r="BW26" s="1587"/>
      <c r="BX26" s="1587"/>
      <c r="BY26" s="1587"/>
      <c r="BZ26" s="1588"/>
      <c r="CA26" s="211"/>
      <c r="CB26" s="211"/>
      <c r="CC26" s="211"/>
      <c r="CD26" s="364"/>
      <c r="CE26" s="210"/>
      <c r="CF26" s="1575"/>
      <c r="CG26" s="1576"/>
      <c r="CH26" s="1576"/>
      <c r="CI26" s="1576"/>
      <c r="CJ26" s="1576"/>
      <c r="CK26" s="1576"/>
      <c r="CL26" s="1576"/>
      <c r="CM26" s="1576"/>
      <c r="CN26" s="1576"/>
      <c r="CO26" s="1576"/>
      <c r="CP26" s="1576"/>
      <c r="CQ26" s="1576"/>
      <c r="CR26" s="1576"/>
      <c r="CS26" s="1577"/>
      <c r="CT26" s="1591"/>
      <c r="CU26" s="1579"/>
      <c r="CV26" s="1579"/>
      <c r="CW26" s="1580"/>
      <c r="CX26" s="1581"/>
      <c r="CY26" s="1582"/>
      <c r="CZ26" s="1583"/>
      <c r="DA26" s="1583"/>
      <c r="DB26" s="1583"/>
      <c r="DC26" s="1584"/>
      <c r="DD26" s="1586"/>
      <c r="DE26" s="1587"/>
      <c r="DF26" s="1587"/>
      <c r="DG26" s="1587"/>
      <c r="DH26" s="1587"/>
      <c r="DI26" s="1588"/>
      <c r="DJ26" s="1586"/>
      <c r="DK26" s="1587"/>
      <c r="DL26" s="1587"/>
      <c r="DM26" s="1587"/>
      <c r="DN26" s="1587"/>
      <c r="DO26" s="1588"/>
      <c r="DP26" s="365"/>
      <c r="DQ26" s="211"/>
      <c r="DR26" s="211"/>
      <c r="DS26" s="364"/>
    </row>
    <row r="27" spans="1:123" ht="13.6" customHeight="1" x14ac:dyDescent="0.2">
      <c r="A27" s="387"/>
      <c r="B27" s="1590" t="s">
        <v>497</v>
      </c>
      <c r="C27" s="1590"/>
      <c r="D27" s="1590"/>
      <c r="E27" s="1590"/>
      <c r="F27" s="1590"/>
      <c r="G27" s="1590"/>
      <c r="H27" s="1590"/>
      <c r="I27" s="1590"/>
      <c r="J27" s="1590"/>
      <c r="K27" s="1590"/>
      <c r="L27" s="1590"/>
      <c r="M27" s="1590"/>
      <c r="N27" s="1590"/>
      <c r="O27" s="1590"/>
      <c r="P27" s="1590"/>
      <c r="Q27" s="1590"/>
      <c r="R27" s="1590"/>
      <c r="S27" s="1590"/>
      <c r="T27" s="1590"/>
      <c r="U27" s="1590"/>
      <c r="V27" s="1590"/>
      <c r="W27" s="1590"/>
      <c r="X27" s="1590"/>
      <c r="Y27" s="1590"/>
      <c r="Z27" s="1590"/>
      <c r="AA27" s="1590"/>
      <c r="AB27" s="1590"/>
      <c r="AC27" s="1590"/>
      <c r="AD27" s="1590"/>
      <c r="AE27" s="1590"/>
      <c r="AF27" s="1590"/>
      <c r="AG27" s="1590"/>
      <c r="AH27" s="1590"/>
      <c r="AI27" s="1590"/>
      <c r="AJ27" s="1590"/>
      <c r="AK27" s="1590"/>
      <c r="AL27" s="1590"/>
      <c r="AM27" s="1590"/>
      <c r="AN27" s="1590"/>
      <c r="AO27" s="387"/>
      <c r="AP27" s="210"/>
      <c r="AQ27" s="1575"/>
      <c r="AR27" s="1576"/>
      <c r="AS27" s="1576"/>
      <c r="AT27" s="1576"/>
      <c r="AU27" s="1576"/>
      <c r="AV27" s="1576"/>
      <c r="AW27" s="1576"/>
      <c r="AX27" s="1576"/>
      <c r="AY27" s="1576"/>
      <c r="AZ27" s="1576"/>
      <c r="BA27" s="1576"/>
      <c r="BB27" s="1576"/>
      <c r="BC27" s="1576"/>
      <c r="BD27" s="1577"/>
      <c r="BE27" s="1591"/>
      <c r="BF27" s="1579"/>
      <c r="BG27" s="1579"/>
      <c r="BH27" s="1580"/>
      <c r="BI27" s="1581"/>
      <c r="BJ27" s="1582"/>
      <c r="BK27" s="1583"/>
      <c r="BL27" s="1583"/>
      <c r="BM27" s="1583"/>
      <c r="BN27" s="1584"/>
      <c r="BO27" s="1586"/>
      <c r="BP27" s="1587"/>
      <c r="BQ27" s="1587"/>
      <c r="BR27" s="1587"/>
      <c r="BS27" s="1587"/>
      <c r="BT27" s="1588"/>
      <c r="BU27" s="1586"/>
      <c r="BV27" s="1587"/>
      <c r="BW27" s="1587"/>
      <c r="BX27" s="1587"/>
      <c r="BY27" s="1587"/>
      <c r="BZ27" s="1588"/>
      <c r="CA27" s="211"/>
      <c r="CB27" s="211"/>
      <c r="CC27" s="211"/>
      <c r="CD27" s="364"/>
      <c r="CE27" s="210"/>
      <c r="CF27" s="1575"/>
      <c r="CG27" s="1576"/>
      <c r="CH27" s="1576"/>
      <c r="CI27" s="1576"/>
      <c r="CJ27" s="1576"/>
      <c r="CK27" s="1576"/>
      <c r="CL27" s="1576"/>
      <c r="CM27" s="1576"/>
      <c r="CN27" s="1576"/>
      <c r="CO27" s="1576"/>
      <c r="CP27" s="1576"/>
      <c r="CQ27" s="1576"/>
      <c r="CR27" s="1576"/>
      <c r="CS27" s="1577"/>
      <c r="CT27" s="1591"/>
      <c r="CU27" s="1579"/>
      <c r="CV27" s="1579"/>
      <c r="CW27" s="1580"/>
      <c r="CX27" s="1581"/>
      <c r="CY27" s="1582"/>
      <c r="CZ27" s="1583"/>
      <c r="DA27" s="1583"/>
      <c r="DB27" s="1583"/>
      <c r="DC27" s="1584"/>
      <c r="DD27" s="1586"/>
      <c r="DE27" s="1587"/>
      <c r="DF27" s="1587"/>
      <c r="DG27" s="1587"/>
      <c r="DH27" s="1587"/>
      <c r="DI27" s="1588"/>
      <c r="DJ27" s="1586"/>
      <c r="DK27" s="1587"/>
      <c r="DL27" s="1587"/>
      <c r="DM27" s="1587"/>
      <c r="DN27" s="1587"/>
      <c r="DO27" s="1588"/>
      <c r="DP27" s="365"/>
      <c r="DQ27" s="211"/>
      <c r="DR27" s="211"/>
      <c r="DS27" s="364"/>
    </row>
    <row r="28" spans="1:123" ht="13.6" customHeight="1" x14ac:dyDescent="0.2">
      <c r="A28" s="387"/>
      <c r="B28" s="389"/>
      <c r="C28" s="389"/>
      <c r="D28" s="389"/>
      <c r="E28" s="389"/>
      <c r="F28" s="389"/>
      <c r="G28" s="389"/>
      <c r="H28" s="389"/>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89"/>
      <c r="AL28" s="389"/>
      <c r="AM28" s="389"/>
      <c r="AN28" s="389"/>
      <c r="AO28" s="387"/>
      <c r="AP28" s="210"/>
      <c r="AQ28" s="1575"/>
      <c r="AR28" s="1576"/>
      <c r="AS28" s="1576"/>
      <c r="AT28" s="1576"/>
      <c r="AU28" s="1576"/>
      <c r="AV28" s="1576"/>
      <c r="AW28" s="1576"/>
      <c r="AX28" s="1576"/>
      <c r="AY28" s="1576"/>
      <c r="AZ28" s="1576"/>
      <c r="BA28" s="1576"/>
      <c r="BB28" s="1576"/>
      <c r="BC28" s="1576"/>
      <c r="BD28" s="1577"/>
      <c r="BE28" s="1591"/>
      <c r="BF28" s="1579"/>
      <c r="BG28" s="1579"/>
      <c r="BH28" s="1580"/>
      <c r="BI28" s="1581"/>
      <c r="BJ28" s="1582"/>
      <c r="BK28" s="1583"/>
      <c r="BL28" s="1583"/>
      <c r="BM28" s="1583"/>
      <c r="BN28" s="1584"/>
      <c r="BO28" s="1586"/>
      <c r="BP28" s="1587"/>
      <c r="BQ28" s="1587"/>
      <c r="BR28" s="1587"/>
      <c r="BS28" s="1587"/>
      <c r="BT28" s="1588"/>
      <c r="BU28" s="1586"/>
      <c r="BV28" s="1587"/>
      <c r="BW28" s="1587"/>
      <c r="BX28" s="1587"/>
      <c r="BY28" s="1587"/>
      <c r="BZ28" s="1588"/>
      <c r="CA28" s="211"/>
      <c r="CB28" s="211"/>
      <c r="CC28" s="211"/>
      <c r="CD28" s="364"/>
      <c r="CE28" s="210"/>
      <c r="CF28" s="1575"/>
      <c r="CG28" s="1576"/>
      <c r="CH28" s="1576"/>
      <c r="CI28" s="1576"/>
      <c r="CJ28" s="1576"/>
      <c r="CK28" s="1576"/>
      <c r="CL28" s="1576"/>
      <c r="CM28" s="1576"/>
      <c r="CN28" s="1576"/>
      <c r="CO28" s="1576"/>
      <c r="CP28" s="1576"/>
      <c r="CQ28" s="1576"/>
      <c r="CR28" s="1576"/>
      <c r="CS28" s="1577"/>
      <c r="CT28" s="1591"/>
      <c r="CU28" s="1579"/>
      <c r="CV28" s="1579"/>
      <c r="CW28" s="1580"/>
      <c r="CX28" s="1581"/>
      <c r="CY28" s="1582"/>
      <c r="CZ28" s="1583"/>
      <c r="DA28" s="1583"/>
      <c r="DB28" s="1583"/>
      <c r="DC28" s="1584"/>
      <c r="DD28" s="1586"/>
      <c r="DE28" s="1587"/>
      <c r="DF28" s="1587"/>
      <c r="DG28" s="1587"/>
      <c r="DH28" s="1587"/>
      <c r="DI28" s="1588"/>
      <c r="DJ28" s="1586"/>
      <c r="DK28" s="1587"/>
      <c r="DL28" s="1587"/>
      <c r="DM28" s="1587"/>
      <c r="DN28" s="1587"/>
      <c r="DO28" s="1588"/>
      <c r="DP28" s="365"/>
      <c r="DQ28" s="211"/>
      <c r="DR28" s="211"/>
      <c r="DS28" s="364"/>
    </row>
    <row r="29" spans="1:123" ht="13.6" customHeight="1" x14ac:dyDescent="0.2">
      <c r="A29" s="387"/>
      <c r="B29" s="389"/>
      <c r="C29" s="389"/>
      <c r="D29" s="389"/>
      <c r="E29" s="389"/>
      <c r="F29" s="389"/>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389"/>
      <c r="AL29" s="389"/>
      <c r="AM29" s="389"/>
      <c r="AN29" s="389"/>
      <c r="AO29" s="387"/>
      <c r="AP29" s="210"/>
      <c r="AQ29" s="1575"/>
      <c r="AR29" s="1576"/>
      <c r="AS29" s="1576"/>
      <c r="AT29" s="1576"/>
      <c r="AU29" s="1576"/>
      <c r="AV29" s="1576"/>
      <c r="AW29" s="1576"/>
      <c r="AX29" s="1576"/>
      <c r="AY29" s="1576"/>
      <c r="AZ29" s="1576"/>
      <c r="BA29" s="1576"/>
      <c r="BB29" s="1576"/>
      <c r="BC29" s="1576"/>
      <c r="BD29" s="1577"/>
      <c r="BE29" s="1591"/>
      <c r="BF29" s="1579"/>
      <c r="BG29" s="1579"/>
      <c r="BH29" s="1580"/>
      <c r="BI29" s="1581"/>
      <c r="BJ29" s="1582"/>
      <c r="BK29" s="1583"/>
      <c r="BL29" s="1583"/>
      <c r="BM29" s="1583"/>
      <c r="BN29" s="1584"/>
      <c r="BO29" s="1586"/>
      <c r="BP29" s="1587"/>
      <c r="BQ29" s="1587"/>
      <c r="BR29" s="1587"/>
      <c r="BS29" s="1587"/>
      <c r="BT29" s="1588"/>
      <c r="BU29" s="1586"/>
      <c r="BV29" s="1587"/>
      <c r="BW29" s="1587"/>
      <c r="BX29" s="1587"/>
      <c r="BY29" s="1587"/>
      <c r="BZ29" s="1588"/>
      <c r="CA29" s="211"/>
      <c r="CB29" s="211"/>
      <c r="CC29" s="211"/>
      <c r="CD29" s="364"/>
      <c r="CE29" s="210"/>
      <c r="CF29" s="1575"/>
      <c r="CG29" s="1576"/>
      <c r="CH29" s="1576"/>
      <c r="CI29" s="1576"/>
      <c r="CJ29" s="1576"/>
      <c r="CK29" s="1576"/>
      <c r="CL29" s="1576"/>
      <c r="CM29" s="1576"/>
      <c r="CN29" s="1576"/>
      <c r="CO29" s="1576"/>
      <c r="CP29" s="1576"/>
      <c r="CQ29" s="1576"/>
      <c r="CR29" s="1576"/>
      <c r="CS29" s="1577"/>
      <c r="CT29" s="1591"/>
      <c r="CU29" s="1579"/>
      <c r="CV29" s="1579"/>
      <c r="CW29" s="1580"/>
      <c r="CX29" s="1581"/>
      <c r="CY29" s="1582"/>
      <c r="CZ29" s="1583"/>
      <c r="DA29" s="1583"/>
      <c r="DB29" s="1583"/>
      <c r="DC29" s="1584"/>
      <c r="DD29" s="1586"/>
      <c r="DE29" s="1587"/>
      <c r="DF29" s="1587"/>
      <c r="DG29" s="1587"/>
      <c r="DH29" s="1587"/>
      <c r="DI29" s="1588"/>
      <c r="DJ29" s="1586"/>
      <c r="DK29" s="1587"/>
      <c r="DL29" s="1587"/>
      <c r="DM29" s="1587"/>
      <c r="DN29" s="1587"/>
      <c r="DO29" s="1588"/>
      <c r="DP29" s="365"/>
      <c r="DQ29" s="211"/>
      <c r="DR29" s="211"/>
      <c r="DS29" s="364"/>
    </row>
    <row r="30" spans="1:123" ht="13.6" customHeight="1" x14ac:dyDescent="0.2">
      <c r="A30" s="387"/>
      <c r="B30" s="1592" t="s">
        <v>349</v>
      </c>
      <c r="C30" s="1592"/>
      <c r="D30" s="1592"/>
      <c r="E30" s="1592"/>
      <c r="F30" s="1592"/>
      <c r="G30" s="1592"/>
      <c r="H30" s="1592"/>
      <c r="I30" s="1592"/>
      <c r="J30" s="1592"/>
      <c r="K30" s="1592"/>
      <c r="L30" s="1592"/>
      <c r="M30" s="1592"/>
      <c r="N30" s="1592"/>
      <c r="O30" s="1592"/>
      <c r="P30" s="1592"/>
      <c r="Q30" s="1592"/>
      <c r="R30" s="1592"/>
      <c r="S30" s="1592"/>
      <c r="T30" s="1592"/>
      <c r="U30" s="1592"/>
      <c r="V30" s="1592"/>
      <c r="W30" s="1592"/>
      <c r="X30" s="1592"/>
      <c r="Y30" s="1592"/>
      <c r="Z30" s="1592"/>
      <c r="AA30" s="1592"/>
      <c r="AB30" s="1592"/>
      <c r="AC30" s="1592"/>
      <c r="AD30" s="1592"/>
      <c r="AE30" s="1592"/>
      <c r="AF30" s="1592"/>
      <c r="AG30" s="1592"/>
      <c r="AH30" s="1592"/>
      <c r="AI30" s="1592"/>
      <c r="AJ30" s="1592"/>
      <c r="AK30" s="1592"/>
      <c r="AL30" s="1592"/>
      <c r="AM30" s="1592"/>
      <c r="AN30" s="1592"/>
      <c r="AO30" s="387"/>
      <c r="AP30" s="210"/>
      <c r="AQ30" s="1575"/>
      <c r="AR30" s="1576"/>
      <c r="AS30" s="1576"/>
      <c r="AT30" s="1576"/>
      <c r="AU30" s="1576"/>
      <c r="AV30" s="1576"/>
      <c r="AW30" s="1576"/>
      <c r="AX30" s="1576"/>
      <c r="AY30" s="1576"/>
      <c r="AZ30" s="1576"/>
      <c r="BA30" s="1576"/>
      <c r="BB30" s="1576"/>
      <c r="BC30" s="1576"/>
      <c r="BD30" s="1577"/>
      <c r="BE30" s="1591"/>
      <c r="BF30" s="1579"/>
      <c r="BG30" s="1579"/>
      <c r="BH30" s="1580"/>
      <c r="BI30" s="1581"/>
      <c r="BJ30" s="1582"/>
      <c r="BK30" s="1583"/>
      <c r="BL30" s="1583"/>
      <c r="BM30" s="1583"/>
      <c r="BN30" s="1584"/>
      <c r="BO30" s="1586"/>
      <c r="BP30" s="1587"/>
      <c r="BQ30" s="1587"/>
      <c r="BR30" s="1587"/>
      <c r="BS30" s="1587"/>
      <c r="BT30" s="1588"/>
      <c r="BU30" s="1586"/>
      <c r="BV30" s="1587"/>
      <c r="BW30" s="1587"/>
      <c r="BX30" s="1587"/>
      <c r="BY30" s="1587"/>
      <c r="BZ30" s="1588"/>
      <c r="CA30" s="211"/>
      <c r="CB30" s="211"/>
      <c r="CC30" s="211"/>
      <c r="CD30" s="364"/>
      <c r="CE30" s="210"/>
      <c r="CF30" s="1575"/>
      <c r="CG30" s="1576"/>
      <c r="CH30" s="1576"/>
      <c r="CI30" s="1576"/>
      <c r="CJ30" s="1576"/>
      <c r="CK30" s="1576"/>
      <c r="CL30" s="1576"/>
      <c r="CM30" s="1576"/>
      <c r="CN30" s="1576"/>
      <c r="CO30" s="1576"/>
      <c r="CP30" s="1576"/>
      <c r="CQ30" s="1576"/>
      <c r="CR30" s="1576"/>
      <c r="CS30" s="1577"/>
      <c r="CT30" s="1591"/>
      <c r="CU30" s="1579"/>
      <c r="CV30" s="1579"/>
      <c r="CW30" s="1580"/>
      <c r="CX30" s="1581"/>
      <c r="CY30" s="1582"/>
      <c r="CZ30" s="1583"/>
      <c r="DA30" s="1583"/>
      <c r="DB30" s="1583"/>
      <c r="DC30" s="1584"/>
      <c r="DD30" s="1586"/>
      <c r="DE30" s="1587"/>
      <c r="DF30" s="1587"/>
      <c r="DG30" s="1587"/>
      <c r="DH30" s="1587"/>
      <c r="DI30" s="1588"/>
      <c r="DJ30" s="1586"/>
      <c r="DK30" s="1587"/>
      <c r="DL30" s="1587"/>
      <c r="DM30" s="1587"/>
      <c r="DN30" s="1587"/>
      <c r="DO30" s="1588"/>
      <c r="DP30" s="365"/>
      <c r="DQ30" s="211"/>
      <c r="DR30" s="211"/>
      <c r="DS30" s="364"/>
    </row>
    <row r="31" spans="1:123" ht="13.6" customHeight="1" x14ac:dyDescent="0.2">
      <c r="A31" s="387"/>
      <c r="B31" s="388"/>
      <c r="C31" s="388"/>
      <c r="D31" s="388"/>
      <c r="E31" s="388"/>
      <c r="F31" s="388"/>
      <c r="G31" s="388"/>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7"/>
      <c r="AP31" s="210"/>
      <c r="AQ31" s="1575"/>
      <c r="AR31" s="1576"/>
      <c r="AS31" s="1576"/>
      <c r="AT31" s="1576"/>
      <c r="AU31" s="1576"/>
      <c r="AV31" s="1576"/>
      <c r="AW31" s="1576"/>
      <c r="AX31" s="1576"/>
      <c r="AY31" s="1576"/>
      <c r="AZ31" s="1576"/>
      <c r="BA31" s="1576"/>
      <c r="BB31" s="1576"/>
      <c r="BC31" s="1576"/>
      <c r="BD31" s="1577"/>
      <c r="BE31" s="1591"/>
      <c r="BF31" s="1579"/>
      <c r="BG31" s="1579"/>
      <c r="BH31" s="1580"/>
      <c r="BI31" s="1581"/>
      <c r="BJ31" s="1582"/>
      <c r="BK31" s="1583"/>
      <c r="BL31" s="1583"/>
      <c r="BM31" s="1583"/>
      <c r="BN31" s="1584"/>
      <c r="BO31" s="1586"/>
      <c r="BP31" s="1587"/>
      <c r="BQ31" s="1587"/>
      <c r="BR31" s="1587"/>
      <c r="BS31" s="1587"/>
      <c r="BT31" s="1588"/>
      <c r="BU31" s="1586"/>
      <c r="BV31" s="1587"/>
      <c r="BW31" s="1587"/>
      <c r="BX31" s="1587"/>
      <c r="BY31" s="1587"/>
      <c r="BZ31" s="1588"/>
      <c r="CA31" s="211"/>
      <c r="CB31" s="211"/>
      <c r="CC31" s="211"/>
      <c r="CD31" s="364"/>
      <c r="CE31" s="210"/>
      <c r="CF31" s="1575"/>
      <c r="CG31" s="1576"/>
      <c r="CH31" s="1576"/>
      <c r="CI31" s="1576"/>
      <c r="CJ31" s="1576"/>
      <c r="CK31" s="1576"/>
      <c r="CL31" s="1576"/>
      <c r="CM31" s="1576"/>
      <c r="CN31" s="1576"/>
      <c r="CO31" s="1576"/>
      <c r="CP31" s="1576"/>
      <c r="CQ31" s="1576"/>
      <c r="CR31" s="1576"/>
      <c r="CS31" s="1577"/>
      <c r="CT31" s="1591"/>
      <c r="CU31" s="1579"/>
      <c r="CV31" s="1579"/>
      <c r="CW31" s="1580"/>
      <c r="CX31" s="1581"/>
      <c r="CY31" s="1582"/>
      <c r="CZ31" s="1583"/>
      <c r="DA31" s="1583"/>
      <c r="DB31" s="1583"/>
      <c r="DC31" s="1584"/>
      <c r="DD31" s="1586"/>
      <c r="DE31" s="1587"/>
      <c r="DF31" s="1587"/>
      <c r="DG31" s="1587"/>
      <c r="DH31" s="1587"/>
      <c r="DI31" s="1588"/>
      <c r="DJ31" s="1586"/>
      <c r="DK31" s="1587"/>
      <c r="DL31" s="1587"/>
      <c r="DM31" s="1587"/>
      <c r="DN31" s="1587"/>
      <c r="DO31" s="1588"/>
      <c r="DP31" s="365"/>
      <c r="DQ31" s="211"/>
      <c r="DR31" s="211"/>
      <c r="DS31" s="364"/>
    </row>
    <row r="32" spans="1:123" ht="13.6" customHeight="1" x14ac:dyDescent="0.2">
      <c r="A32" s="366" t="s">
        <v>398</v>
      </c>
      <c r="B32" s="367" t="s">
        <v>353</v>
      </c>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7"/>
      <c r="AM32" s="387"/>
      <c r="AN32" s="387"/>
      <c r="AO32" s="387"/>
      <c r="AP32" s="210"/>
      <c r="AQ32" s="1575"/>
      <c r="AR32" s="1576"/>
      <c r="AS32" s="1576"/>
      <c r="AT32" s="1576"/>
      <c r="AU32" s="1576"/>
      <c r="AV32" s="1576"/>
      <c r="AW32" s="1576"/>
      <c r="AX32" s="1576"/>
      <c r="AY32" s="1576"/>
      <c r="AZ32" s="1576"/>
      <c r="BA32" s="1576"/>
      <c r="BB32" s="1576"/>
      <c r="BC32" s="1576"/>
      <c r="BD32" s="1577"/>
      <c r="BE32" s="1578"/>
      <c r="BF32" s="1579"/>
      <c r="BG32" s="1579"/>
      <c r="BH32" s="1580"/>
      <c r="BI32" s="1581"/>
      <c r="BJ32" s="1582"/>
      <c r="BK32" s="1583"/>
      <c r="BL32" s="1583"/>
      <c r="BM32" s="1583"/>
      <c r="BN32" s="1584"/>
      <c r="BO32" s="1586"/>
      <c r="BP32" s="1587"/>
      <c r="BQ32" s="1587"/>
      <c r="BR32" s="1587"/>
      <c r="BS32" s="1587"/>
      <c r="BT32" s="1588"/>
      <c r="BU32" s="1586"/>
      <c r="BV32" s="1587"/>
      <c r="BW32" s="1587"/>
      <c r="BX32" s="1587"/>
      <c r="BY32" s="1587"/>
      <c r="BZ32" s="1588"/>
      <c r="CA32" s="211"/>
      <c r="CB32" s="211"/>
      <c r="CC32" s="211"/>
      <c r="CD32" s="364"/>
      <c r="CE32" s="210"/>
      <c r="CF32" s="1575"/>
      <c r="CG32" s="1576"/>
      <c r="CH32" s="1576"/>
      <c r="CI32" s="1576"/>
      <c r="CJ32" s="1576"/>
      <c r="CK32" s="1576"/>
      <c r="CL32" s="1576"/>
      <c r="CM32" s="1576"/>
      <c r="CN32" s="1576"/>
      <c r="CO32" s="1576"/>
      <c r="CP32" s="1576"/>
      <c r="CQ32" s="1576"/>
      <c r="CR32" s="1576"/>
      <c r="CS32" s="1577"/>
      <c r="CT32" s="1591"/>
      <c r="CU32" s="1579"/>
      <c r="CV32" s="1579"/>
      <c r="CW32" s="1580"/>
      <c r="CX32" s="1581"/>
      <c r="CY32" s="1582"/>
      <c r="CZ32" s="1583"/>
      <c r="DA32" s="1583"/>
      <c r="DB32" s="1583"/>
      <c r="DC32" s="1584"/>
      <c r="DD32" s="1586"/>
      <c r="DE32" s="1587"/>
      <c r="DF32" s="1587"/>
      <c r="DG32" s="1587"/>
      <c r="DH32" s="1587"/>
      <c r="DI32" s="1588"/>
      <c r="DJ32" s="1586"/>
      <c r="DK32" s="1587"/>
      <c r="DL32" s="1587"/>
      <c r="DM32" s="1587"/>
      <c r="DN32" s="1587"/>
      <c r="DO32" s="1588"/>
      <c r="DP32" s="365"/>
      <c r="DQ32" s="211"/>
      <c r="DR32" s="211"/>
      <c r="DS32" s="364"/>
    </row>
    <row r="33" spans="1:123" ht="13.6" customHeight="1" x14ac:dyDescent="0.2">
      <c r="A33" s="387"/>
      <c r="B33" s="388"/>
      <c r="C33" s="388"/>
      <c r="D33" s="388"/>
      <c r="E33" s="388"/>
      <c r="F33" s="388"/>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388"/>
      <c r="AE33" s="388"/>
      <c r="AF33" s="388"/>
      <c r="AG33" s="388"/>
      <c r="AH33" s="388"/>
      <c r="AI33" s="388"/>
      <c r="AJ33" s="388"/>
      <c r="AK33" s="388"/>
      <c r="AL33" s="388"/>
      <c r="AM33" s="388"/>
      <c r="AN33" s="388"/>
      <c r="AO33" s="387"/>
      <c r="AP33" s="210"/>
      <c r="AQ33" s="1575"/>
      <c r="AR33" s="1576"/>
      <c r="AS33" s="1576"/>
      <c r="AT33" s="1576"/>
      <c r="AU33" s="1576"/>
      <c r="AV33" s="1576"/>
      <c r="AW33" s="1576"/>
      <c r="AX33" s="1576"/>
      <c r="AY33" s="1576"/>
      <c r="AZ33" s="1576"/>
      <c r="BA33" s="1576"/>
      <c r="BB33" s="1576"/>
      <c r="BC33" s="1576"/>
      <c r="BD33" s="1577"/>
      <c r="BE33" s="1578"/>
      <c r="BF33" s="1579"/>
      <c r="BG33" s="1579"/>
      <c r="BH33" s="1580"/>
      <c r="BI33" s="1581"/>
      <c r="BJ33" s="1582"/>
      <c r="BK33" s="1583"/>
      <c r="BL33" s="1583"/>
      <c r="BM33" s="1583"/>
      <c r="BN33" s="1584"/>
      <c r="BO33" s="1586"/>
      <c r="BP33" s="1587"/>
      <c r="BQ33" s="1587"/>
      <c r="BR33" s="1587"/>
      <c r="BS33" s="1587"/>
      <c r="BT33" s="1588"/>
      <c r="BU33" s="1586"/>
      <c r="BV33" s="1587"/>
      <c r="BW33" s="1587"/>
      <c r="BX33" s="1587"/>
      <c r="BY33" s="1587"/>
      <c r="BZ33" s="1588"/>
      <c r="CA33" s="211"/>
      <c r="CB33" s="211"/>
      <c r="CC33" s="211"/>
      <c r="CD33" s="364"/>
      <c r="CE33" s="210"/>
      <c r="CF33" s="1575"/>
      <c r="CG33" s="1576"/>
      <c r="CH33" s="1576"/>
      <c r="CI33" s="1576"/>
      <c r="CJ33" s="1576"/>
      <c r="CK33" s="1576"/>
      <c r="CL33" s="1576"/>
      <c r="CM33" s="1576"/>
      <c r="CN33" s="1576"/>
      <c r="CO33" s="1576"/>
      <c r="CP33" s="1576"/>
      <c r="CQ33" s="1576"/>
      <c r="CR33" s="1576"/>
      <c r="CS33" s="1577"/>
      <c r="CT33" s="1591"/>
      <c r="CU33" s="1579"/>
      <c r="CV33" s="1579"/>
      <c r="CW33" s="1580"/>
      <c r="CX33" s="1581"/>
      <c r="CY33" s="1582"/>
      <c r="CZ33" s="1583"/>
      <c r="DA33" s="1583"/>
      <c r="DB33" s="1583"/>
      <c r="DC33" s="1584"/>
      <c r="DD33" s="1586"/>
      <c r="DE33" s="1587"/>
      <c r="DF33" s="1587"/>
      <c r="DG33" s="1587"/>
      <c r="DH33" s="1587"/>
      <c r="DI33" s="1588"/>
      <c r="DJ33" s="1586"/>
      <c r="DK33" s="1587"/>
      <c r="DL33" s="1587"/>
      <c r="DM33" s="1587"/>
      <c r="DN33" s="1587"/>
      <c r="DO33" s="1588"/>
      <c r="DP33" s="365"/>
      <c r="DQ33" s="211"/>
      <c r="DR33" s="211"/>
      <c r="DS33" s="364"/>
    </row>
    <row r="34" spans="1:123" ht="13.6" customHeight="1" x14ac:dyDescent="0.2">
      <c r="A34" s="366" t="s">
        <v>355</v>
      </c>
      <c r="B34" s="1593" t="s">
        <v>399</v>
      </c>
      <c r="C34" s="1593"/>
      <c r="D34" s="1593"/>
      <c r="E34" s="1593"/>
      <c r="F34" s="1593"/>
      <c r="G34" s="1593"/>
      <c r="H34" s="1593"/>
      <c r="I34" s="1593"/>
      <c r="J34" s="1593"/>
      <c r="K34" s="1593"/>
      <c r="L34" s="1593"/>
      <c r="M34" s="1593"/>
      <c r="N34" s="1593"/>
      <c r="O34" s="1593"/>
      <c r="P34" s="1593"/>
      <c r="Q34" s="1593"/>
      <c r="R34" s="1593"/>
      <c r="S34" s="1593"/>
      <c r="T34" s="1593"/>
      <c r="U34" s="1593"/>
      <c r="V34" s="1593"/>
      <c r="W34" s="1593"/>
      <c r="X34" s="1593"/>
      <c r="Y34" s="1593"/>
      <c r="Z34" s="1593"/>
      <c r="AA34" s="1593"/>
      <c r="AB34" s="1593"/>
      <c r="AC34" s="1593"/>
      <c r="AD34" s="1593"/>
      <c r="AE34" s="1593"/>
      <c r="AF34" s="1593"/>
      <c r="AG34" s="1593"/>
      <c r="AH34" s="1593"/>
      <c r="AI34" s="1593"/>
      <c r="AJ34" s="1593"/>
      <c r="AK34" s="1593"/>
      <c r="AL34" s="1593"/>
      <c r="AM34" s="1593"/>
      <c r="AN34" s="1593"/>
      <c r="AO34" s="387"/>
      <c r="AP34" s="210"/>
      <c r="AQ34" s="1575"/>
      <c r="AR34" s="1576"/>
      <c r="AS34" s="1576"/>
      <c r="AT34" s="1576"/>
      <c r="AU34" s="1576"/>
      <c r="AV34" s="1576"/>
      <c r="AW34" s="1576"/>
      <c r="AX34" s="1576"/>
      <c r="AY34" s="1576"/>
      <c r="AZ34" s="1576"/>
      <c r="BA34" s="1576"/>
      <c r="BB34" s="1576"/>
      <c r="BC34" s="1576"/>
      <c r="BD34" s="1577"/>
      <c r="BE34" s="1578"/>
      <c r="BF34" s="1579"/>
      <c r="BG34" s="1579"/>
      <c r="BH34" s="1580"/>
      <c r="BI34" s="1581"/>
      <c r="BJ34" s="1582"/>
      <c r="BK34" s="1583"/>
      <c r="BL34" s="1583"/>
      <c r="BM34" s="1583"/>
      <c r="BN34" s="1584"/>
      <c r="BO34" s="1586"/>
      <c r="BP34" s="1587"/>
      <c r="BQ34" s="1587"/>
      <c r="BR34" s="1587"/>
      <c r="BS34" s="1587"/>
      <c r="BT34" s="1588"/>
      <c r="BU34" s="1586"/>
      <c r="BV34" s="1587"/>
      <c r="BW34" s="1587"/>
      <c r="BX34" s="1587"/>
      <c r="BY34" s="1587"/>
      <c r="BZ34" s="1588"/>
      <c r="CA34" s="211"/>
      <c r="CB34" s="211"/>
      <c r="CC34" s="211"/>
      <c r="CD34" s="364"/>
      <c r="CE34" s="210"/>
      <c r="CF34" s="1575"/>
      <c r="CG34" s="1576"/>
      <c r="CH34" s="1576"/>
      <c r="CI34" s="1576"/>
      <c r="CJ34" s="1576"/>
      <c r="CK34" s="1576"/>
      <c r="CL34" s="1576"/>
      <c r="CM34" s="1576"/>
      <c r="CN34" s="1576"/>
      <c r="CO34" s="1576"/>
      <c r="CP34" s="1576"/>
      <c r="CQ34" s="1576"/>
      <c r="CR34" s="1576"/>
      <c r="CS34" s="1577"/>
      <c r="CT34" s="1578"/>
      <c r="CU34" s="1579"/>
      <c r="CV34" s="1579"/>
      <c r="CW34" s="1580"/>
      <c r="CX34" s="1581"/>
      <c r="CY34" s="1582"/>
      <c r="CZ34" s="1583"/>
      <c r="DA34" s="1583"/>
      <c r="DB34" s="1583"/>
      <c r="DC34" s="1584"/>
      <c r="DD34" s="1586"/>
      <c r="DE34" s="1587"/>
      <c r="DF34" s="1587"/>
      <c r="DG34" s="1587"/>
      <c r="DH34" s="1587"/>
      <c r="DI34" s="1588"/>
      <c r="DJ34" s="1586"/>
      <c r="DK34" s="1587"/>
      <c r="DL34" s="1587"/>
      <c r="DM34" s="1587"/>
      <c r="DN34" s="1587"/>
      <c r="DO34" s="1588"/>
      <c r="DP34" s="365"/>
      <c r="DQ34" s="211"/>
      <c r="DR34" s="211"/>
      <c r="DS34" s="364"/>
    </row>
    <row r="35" spans="1:123" ht="13.6" customHeight="1" x14ac:dyDescent="0.2">
      <c r="A35" s="387"/>
      <c r="B35" s="1593"/>
      <c r="C35" s="1593"/>
      <c r="D35" s="1593"/>
      <c r="E35" s="1593"/>
      <c r="F35" s="1593"/>
      <c r="G35" s="1593"/>
      <c r="H35" s="1593"/>
      <c r="I35" s="1593"/>
      <c r="J35" s="1593"/>
      <c r="K35" s="1593"/>
      <c r="L35" s="1593"/>
      <c r="M35" s="1593"/>
      <c r="N35" s="1593"/>
      <c r="O35" s="1593"/>
      <c r="P35" s="1593"/>
      <c r="Q35" s="1593"/>
      <c r="R35" s="1593"/>
      <c r="S35" s="1593"/>
      <c r="T35" s="1593"/>
      <c r="U35" s="1593"/>
      <c r="V35" s="1593"/>
      <c r="W35" s="1593"/>
      <c r="X35" s="1593"/>
      <c r="Y35" s="1593"/>
      <c r="Z35" s="1593"/>
      <c r="AA35" s="1593"/>
      <c r="AB35" s="1593"/>
      <c r="AC35" s="1593"/>
      <c r="AD35" s="1593"/>
      <c r="AE35" s="1593"/>
      <c r="AF35" s="1593"/>
      <c r="AG35" s="1593"/>
      <c r="AH35" s="1593"/>
      <c r="AI35" s="1593"/>
      <c r="AJ35" s="1593"/>
      <c r="AK35" s="1593"/>
      <c r="AL35" s="1593"/>
      <c r="AM35" s="1593"/>
      <c r="AN35" s="1593"/>
      <c r="AO35" s="387"/>
      <c r="AP35" s="210"/>
      <c r="AQ35" s="1575"/>
      <c r="AR35" s="1576"/>
      <c r="AS35" s="1576"/>
      <c r="AT35" s="1576"/>
      <c r="AU35" s="1576"/>
      <c r="AV35" s="1576"/>
      <c r="AW35" s="1576"/>
      <c r="AX35" s="1576"/>
      <c r="AY35" s="1576"/>
      <c r="AZ35" s="1576"/>
      <c r="BA35" s="1576"/>
      <c r="BB35" s="1576"/>
      <c r="BC35" s="1576"/>
      <c r="BD35" s="1577"/>
      <c r="BE35" s="1578"/>
      <c r="BF35" s="1579"/>
      <c r="BG35" s="1579"/>
      <c r="BH35" s="1580"/>
      <c r="BI35" s="1581"/>
      <c r="BJ35" s="1582"/>
      <c r="BK35" s="1583"/>
      <c r="BL35" s="1583"/>
      <c r="BM35" s="1583"/>
      <c r="BN35" s="1584"/>
      <c r="BO35" s="1586"/>
      <c r="BP35" s="1587"/>
      <c r="BQ35" s="1587"/>
      <c r="BR35" s="1587"/>
      <c r="BS35" s="1587"/>
      <c r="BT35" s="1588"/>
      <c r="BU35" s="1586"/>
      <c r="BV35" s="1587"/>
      <c r="BW35" s="1587"/>
      <c r="BX35" s="1587"/>
      <c r="BY35" s="1587"/>
      <c r="BZ35" s="1588"/>
      <c r="CA35" s="211"/>
      <c r="CB35" s="211"/>
      <c r="CC35" s="211"/>
      <c r="CD35" s="364"/>
      <c r="CE35" s="210"/>
      <c r="CF35" s="1575"/>
      <c r="CG35" s="1576"/>
      <c r="CH35" s="1576"/>
      <c r="CI35" s="1576"/>
      <c r="CJ35" s="1576"/>
      <c r="CK35" s="1576"/>
      <c r="CL35" s="1576"/>
      <c r="CM35" s="1576"/>
      <c r="CN35" s="1576"/>
      <c r="CO35" s="1576"/>
      <c r="CP35" s="1576"/>
      <c r="CQ35" s="1576"/>
      <c r="CR35" s="1576"/>
      <c r="CS35" s="1577"/>
      <c r="CT35" s="1578"/>
      <c r="CU35" s="1579"/>
      <c r="CV35" s="1579"/>
      <c r="CW35" s="1580"/>
      <c r="CX35" s="1581"/>
      <c r="CY35" s="1582"/>
      <c r="CZ35" s="1583"/>
      <c r="DA35" s="1583"/>
      <c r="DB35" s="1583"/>
      <c r="DC35" s="1584"/>
      <c r="DD35" s="1586"/>
      <c r="DE35" s="1587"/>
      <c r="DF35" s="1587"/>
      <c r="DG35" s="1587"/>
      <c r="DH35" s="1587"/>
      <c r="DI35" s="1588"/>
      <c r="DJ35" s="1586"/>
      <c r="DK35" s="1587"/>
      <c r="DL35" s="1587"/>
      <c r="DM35" s="1587"/>
      <c r="DN35" s="1587"/>
      <c r="DO35" s="1588"/>
      <c r="DP35" s="365"/>
      <c r="DQ35" s="211"/>
      <c r="DR35" s="211"/>
      <c r="DS35" s="364"/>
    </row>
    <row r="36" spans="1:123" ht="13.6" customHeight="1" x14ac:dyDescent="0.2">
      <c r="A36" s="387"/>
      <c r="B36" s="388"/>
      <c r="C36" s="388"/>
      <c r="D36" s="388"/>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8"/>
      <c r="AM36" s="388"/>
      <c r="AN36" s="388"/>
      <c r="AO36" s="387"/>
      <c r="AP36" s="210"/>
      <c r="AQ36" s="1575"/>
      <c r="AR36" s="1576"/>
      <c r="AS36" s="1576"/>
      <c r="AT36" s="1576"/>
      <c r="AU36" s="1576"/>
      <c r="AV36" s="1576"/>
      <c r="AW36" s="1576"/>
      <c r="AX36" s="1576"/>
      <c r="AY36" s="1576"/>
      <c r="AZ36" s="1576"/>
      <c r="BA36" s="1576"/>
      <c r="BB36" s="1576"/>
      <c r="BC36" s="1576"/>
      <c r="BD36" s="1577"/>
      <c r="BE36" s="1578"/>
      <c r="BF36" s="1579"/>
      <c r="BG36" s="1579"/>
      <c r="BH36" s="1580"/>
      <c r="BI36" s="1581"/>
      <c r="BJ36" s="1582"/>
      <c r="BK36" s="1583"/>
      <c r="BL36" s="1583"/>
      <c r="BM36" s="1583"/>
      <c r="BN36" s="1584"/>
      <c r="BO36" s="1586"/>
      <c r="BP36" s="1587"/>
      <c r="BQ36" s="1587"/>
      <c r="BR36" s="1587"/>
      <c r="BS36" s="1587"/>
      <c r="BT36" s="1588"/>
      <c r="BU36" s="1586"/>
      <c r="BV36" s="1587"/>
      <c r="BW36" s="1587"/>
      <c r="BX36" s="1587"/>
      <c r="BY36" s="1587"/>
      <c r="BZ36" s="1588"/>
      <c r="CA36" s="211"/>
      <c r="CB36" s="211"/>
      <c r="CC36" s="211"/>
      <c r="CD36" s="364"/>
      <c r="CE36" s="210"/>
      <c r="CF36" s="1575"/>
      <c r="CG36" s="1576"/>
      <c r="CH36" s="1576"/>
      <c r="CI36" s="1576"/>
      <c r="CJ36" s="1576"/>
      <c r="CK36" s="1576"/>
      <c r="CL36" s="1576"/>
      <c r="CM36" s="1576"/>
      <c r="CN36" s="1576"/>
      <c r="CO36" s="1576"/>
      <c r="CP36" s="1576"/>
      <c r="CQ36" s="1576"/>
      <c r="CR36" s="1576"/>
      <c r="CS36" s="1577"/>
      <c r="CT36" s="1578"/>
      <c r="CU36" s="1579"/>
      <c r="CV36" s="1579"/>
      <c r="CW36" s="1580"/>
      <c r="CX36" s="1581"/>
      <c r="CY36" s="1582"/>
      <c r="CZ36" s="1583"/>
      <c r="DA36" s="1583"/>
      <c r="DB36" s="1583"/>
      <c r="DC36" s="1584"/>
      <c r="DD36" s="1586"/>
      <c r="DE36" s="1587"/>
      <c r="DF36" s="1587"/>
      <c r="DG36" s="1587"/>
      <c r="DH36" s="1587"/>
      <c r="DI36" s="1588"/>
      <c r="DJ36" s="1586"/>
      <c r="DK36" s="1587"/>
      <c r="DL36" s="1587"/>
      <c r="DM36" s="1587"/>
      <c r="DN36" s="1587"/>
      <c r="DO36" s="1588"/>
      <c r="DP36" s="365"/>
      <c r="DQ36" s="211"/>
      <c r="DR36" s="211"/>
      <c r="DS36" s="364"/>
    </row>
    <row r="37" spans="1:123" ht="13.6" customHeight="1" x14ac:dyDescent="0.2">
      <c r="A37" s="366" t="s">
        <v>401</v>
      </c>
      <c r="B37" s="210" t="s">
        <v>361</v>
      </c>
      <c r="R37" s="1594">
        <f>ROUNDDOWN(SUM(BO42+DD42)/2,-3)</f>
        <v>13300000</v>
      </c>
      <c r="S37" s="1594"/>
      <c r="T37" s="1594"/>
      <c r="U37" s="1594"/>
      <c r="V37" s="1594"/>
      <c r="W37" s="1594"/>
      <c r="X37" s="1594"/>
      <c r="Y37" s="1594"/>
      <c r="Z37" s="1594"/>
      <c r="AA37" s="1594"/>
      <c r="AB37" s="1594"/>
      <c r="AC37" s="1594"/>
      <c r="AD37" s="1594"/>
      <c r="AE37" s="1594"/>
      <c r="AF37" s="1594"/>
      <c r="AG37" s="214" t="s">
        <v>139</v>
      </c>
      <c r="AH37" s="211"/>
      <c r="AP37" s="210"/>
      <c r="AQ37" s="1575"/>
      <c r="AR37" s="1576"/>
      <c r="AS37" s="1576"/>
      <c r="AT37" s="1576"/>
      <c r="AU37" s="1576"/>
      <c r="AV37" s="1576"/>
      <c r="AW37" s="1576"/>
      <c r="AX37" s="1576"/>
      <c r="AY37" s="1576"/>
      <c r="AZ37" s="1576"/>
      <c r="BA37" s="1576"/>
      <c r="BB37" s="1576"/>
      <c r="BC37" s="1576"/>
      <c r="BD37" s="1577"/>
      <c r="BE37" s="1578"/>
      <c r="BF37" s="1579"/>
      <c r="BG37" s="1579"/>
      <c r="BH37" s="1580"/>
      <c r="BI37" s="1581"/>
      <c r="BJ37" s="1582"/>
      <c r="BK37" s="1583"/>
      <c r="BL37" s="1583"/>
      <c r="BM37" s="1583"/>
      <c r="BN37" s="1584"/>
      <c r="BO37" s="1586"/>
      <c r="BP37" s="1587"/>
      <c r="BQ37" s="1587"/>
      <c r="BR37" s="1587"/>
      <c r="BS37" s="1587"/>
      <c r="BT37" s="1588"/>
      <c r="BU37" s="1586"/>
      <c r="BV37" s="1587"/>
      <c r="BW37" s="1587"/>
      <c r="BX37" s="1587"/>
      <c r="BY37" s="1587"/>
      <c r="BZ37" s="1588"/>
      <c r="CA37" s="211"/>
      <c r="CB37" s="211"/>
      <c r="CC37" s="211"/>
      <c r="CD37" s="364"/>
      <c r="CE37" s="210"/>
      <c r="CF37" s="1575"/>
      <c r="CG37" s="1576"/>
      <c r="CH37" s="1576"/>
      <c r="CI37" s="1576"/>
      <c r="CJ37" s="1576"/>
      <c r="CK37" s="1576"/>
      <c r="CL37" s="1576"/>
      <c r="CM37" s="1576"/>
      <c r="CN37" s="1576"/>
      <c r="CO37" s="1576"/>
      <c r="CP37" s="1576"/>
      <c r="CQ37" s="1576"/>
      <c r="CR37" s="1576"/>
      <c r="CS37" s="1577"/>
      <c r="CT37" s="1578"/>
      <c r="CU37" s="1579"/>
      <c r="CV37" s="1579"/>
      <c r="CW37" s="1580"/>
      <c r="CX37" s="1581"/>
      <c r="CY37" s="1582"/>
      <c r="CZ37" s="1583"/>
      <c r="DA37" s="1583"/>
      <c r="DB37" s="1583"/>
      <c r="DC37" s="1584"/>
      <c r="DD37" s="1586"/>
      <c r="DE37" s="1587"/>
      <c r="DF37" s="1587"/>
      <c r="DG37" s="1587"/>
      <c r="DH37" s="1587"/>
      <c r="DI37" s="1588"/>
      <c r="DJ37" s="1586"/>
      <c r="DK37" s="1587"/>
      <c r="DL37" s="1587"/>
      <c r="DM37" s="1587"/>
      <c r="DN37" s="1587"/>
      <c r="DO37" s="1588"/>
      <c r="DP37" s="365"/>
      <c r="DQ37" s="211"/>
      <c r="DR37" s="211"/>
      <c r="DS37" s="364"/>
    </row>
    <row r="38" spans="1:123" ht="13.6" customHeight="1" x14ac:dyDescent="0.2">
      <c r="R38" s="390"/>
      <c r="S38" s="390"/>
      <c r="T38" s="390"/>
      <c r="U38" s="390"/>
      <c r="V38" s="390"/>
      <c r="W38" s="390"/>
      <c r="X38" s="390"/>
      <c r="Y38" s="390"/>
      <c r="Z38" s="390"/>
      <c r="AA38" s="390"/>
      <c r="AB38" s="390"/>
      <c r="AC38" s="390"/>
      <c r="AD38" s="390"/>
      <c r="AE38" s="390"/>
      <c r="AF38" s="390"/>
      <c r="AG38" s="209"/>
      <c r="AH38" s="209"/>
      <c r="AI38" s="209"/>
      <c r="AJ38" s="209"/>
      <c r="AK38" s="209"/>
      <c r="AL38" s="209"/>
      <c r="AM38" s="209"/>
      <c r="AN38" s="209"/>
      <c r="AO38" s="209"/>
      <c r="AP38" s="210"/>
      <c r="AQ38" s="1575"/>
      <c r="AR38" s="1576"/>
      <c r="AS38" s="1576"/>
      <c r="AT38" s="1576"/>
      <c r="AU38" s="1576"/>
      <c r="AV38" s="1576"/>
      <c r="AW38" s="1576"/>
      <c r="AX38" s="1576"/>
      <c r="AY38" s="1576"/>
      <c r="AZ38" s="1576"/>
      <c r="BA38" s="1576"/>
      <c r="BB38" s="1576"/>
      <c r="BC38" s="1576"/>
      <c r="BD38" s="1577"/>
      <c r="BE38" s="1578"/>
      <c r="BF38" s="1579"/>
      <c r="BG38" s="1579"/>
      <c r="BH38" s="1580"/>
      <c r="BI38" s="1581"/>
      <c r="BJ38" s="1582"/>
      <c r="BK38" s="1583"/>
      <c r="BL38" s="1583"/>
      <c r="BM38" s="1583"/>
      <c r="BN38" s="1584"/>
      <c r="BO38" s="1586"/>
      <c r="BP38" s="1587"/>
      <c r="BQ38" s="1587"/>
      <c r="BR38" s="1587"/>
      <c r="BS38" s="1587"/>
      <c r="BT38" s="1588"/>
      <c r="BU38" s="1586"/>
      <c r="BV38" s="1587"/>
      <c r="BW38" s="1587"/>
      <c r="BX38" s="1587"/>
      <c r="BY38" s="1587"/>
      <c r="BZ38" s="1588"/>
      <c r="CA38" s="211"/>
      <c r="CB38" s="211"/>
      <c r="CC38" s="211"/>
      <c r="CD38" s="364"/>
      <c r="CE38" s="210"/>
      <c r="CF38" s="1575"/>
      <c r="CG38" s="1576"/>
      <c r="CH38" s="1576"/>
      <c r="CI38" s="1576"/>
      <c r="CJ38" s="1576"/>
      <c r="CK38" s="1576"/>
      <c r="CL38" s="1576"/>
      <c r="CM38" s="1576"/>
      <c r="CN38" s="1576"/>
      <c r="CO38" s="1576"/>
      <c r="CP38" s="1576"/>
      <c r="CQ38" s="1576"/>
      <c r="CR38" s="1576"/>
      <c r="CS38" s="1577"/>
      <c r="CT38" s="1578"/>
      <c r="CU38" s="1579"/>
      <c r="CV38" s="1579"/>
      <c r="CW38" s="1580"/>
      <c r="CX38" s="1581"/>
      <c r="CY38" s="1582"/>
      <c r="CZ38" s="1583"/>
      <c r="DA38" s="1583"/>
      <c r="DB38" s="1583"/>
      <c r="DC38" s="1584"/>
      <c r="DD38" s="1586"/>
      <c r="DE38" s="1587"/>
      <c r="DF38" s="1587"/>
      <c r="DG38" s="1587"/>
      <c r="DH38" s="1587"/>
      <c r="DI38" s="1588"/>
      <c r="DJ38" s="1586"/>
      <c r="DK38" s="1587"/>
      <c r="DL38" s="1587"/>
      <c r="DM38" s="1587"/>
      <c r="DN38" s="1587"/>
      <c r="DO38" s="1588"/>
      <c r="DP38" s="365"/>
      <c r="DQ38" s="211"/>
      <c r="DR38" s="211"/>
      <c r="DS38" s="364"/>
    </row>
    <row r="39" spans="1:123" ht="13.6" customHeight="1" x14ac:dyDescent="0.2">
      <c r="A39" s="366" t="s">
        <v>403</v>
      </c>
      <c r="B39" s="210" t="s">
        <v>363</v>
      </c>
      <c r="AP39" s="210"/>
      <c r="AQ39" s="1575"/>
      <c r="AR39" s="1576"/>
      <c r="AS39" s="1576"/>
      <c r="AT39" s="1576"/>
      <c r="AU39" s="1576"/>
      <c r="AV39" s="1576"/>
      <c r="AW39" s="1576"/>
      <c r="AX39" s="1576"/>
      <c r="AY39" s="1576"/>
      <c r="AZ39" s="1576"/>
      <c r="BA39" s="1576"/>
      <c r="BB39" s="1576"/>
      <c r="BC39" s="1576"/>
      <c r="BD39" s="1577"/>
      <c r="BE39" s="1578"/>
      <c r="BF39" s="1579"/>
      <c r="BG39" s="1579"/>
      <c r="BH39" s="1580"/>
      <c r="BI39" s="1581"/>
      <c r="BJ39" s="1582"/>
      <c r="BK39" s="1583"/>
      <c r="BL39" s="1583"/>
      <c r="BM39" s="1583"/>
      <c r="BN39" s="1584"/>
      <c r="BO39" s="1586"/>
      <c r="BP39" s="1587"/>
      <c r="BQ39" s="1587"/>
      <c r="BR39" s="1587"/>
      <c r="BS39" s="1587"/>
      <c r="BT39" s="1588"/>
      <c r="BU39" s="1586"/>
      <c r="BV39" s="1587"/>
      <c r="BW39" s="1587"/>
      <c r="BX39" s="1587"/>
      <c r="BY39" s="1587"/>
      <c r="BZ39" s="1588"/>
      <c r="CA39" s="211"/>
      <c r="CB39" s="211"/>
      <c r="CC39" s="211"/>
      <c r="CD39" s="364"/>
      <c r="CE39" s="210"/>
      <c r="CF39" s="1575"/>
      <c r="CG39" s="1576"/>
      <c r="CH39" s="1576"/>
      <c r="CI39" s="1576"/>
      <c r="CJ39" s="1576"/>
      <c r="CK39" s="1576"/>
      <c r="CL39" s="1576"/>
      <c r="CM39" s="1576"/>
      <c r="CN39" s="1576"/>
      <c r="CO39" s="1576"/>
      <c r="CP39" s="1576"/>
      <c r="CQ39" s="1576"/>
      <c r="CR39" s="1576"/>
      <c r="CS39" s="1577"/>
      <c r="CT39" s="1578"/>
      <c r="CU39" s="1579"/>
      <c r="CV39" s="1579"/>
      <c r="CW39" s="1580"/>
      <c r="CX39" s="1581"/>
      <c r="CY39" s="1582"/>
      <c r="CZ39" s="1583"/>
      <c r="DA39" s="1583"/>
      <c r="DB39" s="1583"/>
      <c r="DC39" s="1584"/>
      <c r="DD39" s="1586"/>
      <c r="DE39" s="1587"/>
      <c r="DF39" s="1587"/>
      <c r="DG39" s="1587"/>
      <c r="DH39" s="1587"/>
      <c r="DI39" s="1588"/>
      <c r="DJ39" s="1586"/>
      <c r="DK39" s="1587"/>
      <c r="DL39" s="1587"/>
      <c r="DM39" s="1587"/>
      <c r="DN39" s="1587"/>
      <c r="DO39" s="1588"/>
      <c r="DP39" s="365"/>
      <c r="DQ39" s="211"/>
      <c r="DR39" s="211"/>
      <c r="DS39" s="364"/>
    </row>
    <row r="40" spans="1:123" ht="13.6" customHeight="1" x14ac:dyDescent="0.2">
      <c r="B40" s="210" t="s">
        <v>498</v>
      </c>
      <c r="G40" s="227"/>
      <c r="H40" s="227"/>
      <c r="I40" s="227"/>
      <c r="J40" s="227"/>
      <c r="K40" s="227"/>
      <c r="L40" s="227"/>
      <c r="M40" s="227"/>
      <c r="N40" s="227"/>
      <c r="O40" s="227"/>
      <c r="P40" s="227"/>
      <c r="Q40" s="227"/>
      <c r="R40" s="225"/>
      <c r="S40" s="225"/>
      <c r="T40" s="225"/>
      <c r="U40" s="225"/>
      <c r="V40" s="225"/>
      <c r="W40" s="225"/>
      <c r="X40" s="225"/>
      <c r="Y40" s="225"/>
      <c r="Z40" s="225"/>
      <c r="AA40" s="225"/>
      <c r="AB40" s="225"/>
      <c r="AC40" s="225"/>
      <c r="AD40" s="225"/>
      <c r="AE40" s="225"/>
      <c r="AF40" s="225"/>
      <c r="AG40" s="226"/>
      <c r="AH40" s="226"/>
      <c r="AI40" s="228"/>
      <c r="AJ40" s="228"/>
      <c r="AK40" s="228"/>
      <c r="AL40" s="228"/>
      <c r="AM40" s="228"/>
      <c r="AN40" s="228"/>
      <c r="AO40" s="228"/>
      <c r="AP40" s="210"/>
      <c r="AQ40" s="1575"/>
      <c r="AR40" s="1576"/>
      <c r="AS40" s="1576"/>
      <c r="AT40" s="1576"/>
      <c r="AU40" s="1576"/>
      <c r="AV40" s="1576"/>
      <c r="AW40" s="1576"/>
      <c r="AX40" s="1576"/>
      <c r="AY40" s="1576"/>
      <c r="AZ40" s="1576"/>
      <c r="BA40" s="1576"/>
      <c r="BB40" s="1576"/>
      <c r="BC40" s="1576"/>
      <c r="BD40" s="1577"/>
      <c r="BE40" s="1578"/>
      <c r="BF40" s="1579"/>
      <c r="BG40" s="1579"/>
      <c r="BH40" s="1580"/>
      <c r="BI40" s="1581"/>
      <c r="BJ40" s="1582"/>
      <c r="BK40" s="1583"/>
      <c r="BL40" s="1583"/>
      <c r="BM40" s="1583"/>
      <c r="BN40" s="1584"/>
      <c r="BO40" s="1586"/>
      <c r="BP40" s="1587"/>
      <c r="BQ40" s="1587"/>
      <c r="BR40" s="1587"/>
      <c r="BS40" s="1587"/>
      <c r="BT40" s="1588"/>
      <c r="BU40" s="1586"/>
      <c r="BV40" s="1587"/>
      <c r="BW40" s="1587"/>
      <c r="BX40" s="1587"/>
      <c r="BY40" s="1587"/>
      <c r="BZ40" s="1588"/>
      <c r="CA40" s="211"/>
      <c r="CB40" s="211"/>
      <c r="CC40" s="211"/>
      <c r="CD40" s="364"/>
      <c r="CE40" s="210"/>
      <c r="CF40" s="1575"/>
      <c r="CG40" s="1576"/>
      <c r="CH40" s="1576"/>
      <c r="CI40" s="1576"/>
      <c r="CJ40" s="1576"/>
      <c r="CK40" s="1576"/>
      <c r="CL40" s="1576"/>
      <c r="CM40" s="1576"/>
      <c r="CN40" s="1576"/>
      <c r="CO40" s="1576"/>
      <c r="CP40" s="1576"/>
      <c r="CQ40" s="1576"/>
      <c r="CR40" s="1576"/>
      <c r="CS40" s="1577"/>
      <c r="CT40" s="1578"/>
      <c r="CU40" s="1579"/>
      <c r="CV40" s="1579"/>
      <c r="CW40" s="1580"/>
      <c r="CX40" s="1581"/>
      <c r="CY40" s="1582"/>
      <c r="CZ40" s="1583"/>
      <c r="DA40" s="1583"/>
      <c r="DB40" s="1583"/>
      <c r="DC40" s="1584"/>
      <c r="DD40" s="1586"/>
      <c r="DE40" s="1587"/>
      <c r="DF40" s="1587"/>
      <c r="DG40" s="1587"/>
      <c r="DH40" s="1587"/>
      <c r="DI40" s="1588"/>
      <c r="DJ40" s="1586"/>
      <c r="DK40" s="1587"/>
      <c r="DL40" s="1587"/>
      <c r="DM40" s="1587"/>
      <c r="DN40" s="1587"/>
      <c r="DO40" s="1588"/>
      <c r="DP40" s="365"/>
      <c r="DQ40" s="211"/>
      <c r="DR40" s="211"/>
      <c r="DS40" s="364"/>
    </row>
    <row r="41" spans="1:123" ht="13.6" customHeight="1" thickBot="1" x14ac:dyDescent="0.25">
      <c r="A41" s="227"/>
      <c r="B41" s="227"/>
      <c r="C41" s="227"/>
      <c r="D41" s="227"/>
      <c r="E41" s="227"/>
      <c r="F41" s="227"/>
      <c r="AP41" s="210"/>
      <c r="AQ41" s="1575"/>
      <c r="AR41" s="1576"/>
      <c r="AS41" s="1576"/>
      <c r="AT41" s="1576"/>
      <c r="AU41" s="1576"/>
      <c r="AV41" s="1576"/>
      <c r="AW41" s="1576"/>
      <c r="AX41" s="1576"/>
      <c r="AY41" s="1576"/>
      <c r="AZ41" s="1576"/>
      <c r="BA41" s="1576"/>
      <c r="BB41" s="1576"/>
      <c r="BC41" s="1576"/>
      <c r="BD41" s="1577"/>
      <c r="BE41" s="1624"/>
      <c r="BF41" s="1625"/>
      <c r="BG41" s="1625"/>
      <c r="BH41" s="1626"/>
      <c r="BI41" s="1627"/>
      <c r="BJ41" s="1595"/>
      <c r="BK41" s="1596"/>
      <c r="BL41" s="1596"/>
      <c r="BM41" s="1596"/>
      <c r="BN41" s="1597"/>
      <c r="BO41" s="1598"/>
      <c r="BP41" s="1599"/>
      <c r="BQ41" s="1599"/>
      <c r="BR41" s="1599"/>
      <c r="BS41" s="1599"/>
      <c r="BT41" s="1600"/>
      <c r="BU41" s="1601"/>
      <c r="BV41" s="1602"/>
      <c r="BW41" s="1602"/>
      <c r="BX41" s="1602"/>
      <c r="BY41" s="1602"/>
      <c r="BZ41" s="1603"/>
      <c r="CA41" s="211"/>
      <c r="CB41" s="211"/>
      <c r="CC41" s="211"/>
      <c r="CD41" s="364"/>
      <c r="CE41" s="210"/>
      <c r="CF41" s="1575"/>
      <c r="CG41" s="1576"/>
      <c r="CH41" s="1576"/>
      <c r="CI41" s="1576"/>
      <c r="CJ41" s="1576"/>
      <c r="CK41" s="1576"/>
      <c r="CL41" s="1576"/>
      <c r="CM41" s="1576"/>
      <c r="CN41" s="1576"/>
      <c r="CO41" s="1576"/>
      <c r="CP41" s="1576"/>
      <c r="CQ41" s="1576"/>
      <c r="CR41" s="1576"/>
      <c r="CS41" s="1577"/>
      <c r="CT41" s="1624"/>
      <c r="CU41" s="1625"/>
      <c r="CV41" s="1625"/>
      <c r="CW41" s="1626"/>
      <c r="CX41" s="1627"/>
      <c r="CY41" s="1595"/>
      <c r="CZ41" s="1596"/>
      <c r="DA41" s="1596"/>
      <c r="DB41" s="1596"/>
      <c r="DC41" s="1597"/>
      <c r="DD41" s="1598"/>
      <c r="DE41" s="1599"/>
      <c r="DF41" s="1599"/>
      <c r="DG41" s="1599"/>
      <c r="DH41" s="1599"/>
      <c r="DI41" s="1600"/>
      <c r="DJ41" s="1601"/>
      <c r="DK41" s="1602"/>
      <c r="DL41" s="1602"/>
      <c r="DM41" s="1602"/>
      <c r="DN41" s="1602"/>
      <c r="DO41" s="1603"/>
      <c r="DP41" s="365"/>
      <c r="DQ41" s="211"/>
      <c r="DR41" s="211"/>
      <c r="DS41" s="364"/>
    </row>
    <row r="42" spans="1:123" ht="13.6" customHeight="1" x14ac:dyDescent="0.2">
      <c r="AQ42" s="1604" t="s">
        <v>506</v>
      </c>
      <c r="AR42" s="1605"/>
      <c r="AS42" s="1605"/>
      <c r="AT42" s="1605"/>
      <c r="AU42" s="1605"/>
      <c r="AV42" s="1605"/>
      <c r="AW42" s="1605"/>
      <c r="AX42" s="1605"/>
      <c r="AY42" s="1605"/>
      <c r="AZ42" s="1605"/>
      <c r="BA42" s="1605"/>
      <c r="BB42" s="1605"/>
      <c r="BC42" s="1605"/>
      <c r="BD42" s="1605"/>
      <c r="BE42" s="1605"/>
      <c r="BF42" s="1605"/>
      <c r="BG42" s="1605"/>
      <c r="BH42" s="1605"/>
      <c r="BI42" s="1605"/>
      <c r="BJ42" s="1605"/>
      <c r="BK42" s="1605"/>
      <c r="BL42" s="1605"/>
      <c r="BM42" s="1605"/>
      <c r="BN42" s="1606"/>
      <c r="BO42" s="1610">
        <f>SUM(BO18:BT41)</f>
        <v>26600000</v>
      </c>
      <c r="BP42" s="1611"/>
      <c r="BQ42" s="1611"/>
      <c r="BR42" s="1611"/>
      <c r="BS42" s="1611"/>
      <c r="BT42" s="1611"/>
      <c r="BU42" s="1614">
        <f>SUM(BU18:BZ41)</f>
        <v>13300000</v>
      </c>
      <c r="BV42" s="1615"/>
      <c r="BW42" s="1615"/>
      <c r="BX42" s="1615"/>
      <c r="BY42" s="1615"/>
      <c r="BZ42" s="1616"/>
      <c r="CA42" s="1620"/>
      <c r="CB42" s="1620"/>
      <c r="CC42" s="1620"/>
      <c r="CD42" s="1621"/>
      <c r="CF42" s="1604" t="s">
        <v>506</v>
      </c>
      <c r="CG42" s="1605"/>
      <c r="CH42" s="1605"/>
      <c r="CI42" s="1605"/>
      <c r="CJ42" s="1605"/>
      <c r="CK42" s="1605"/>
      <c r="CL42" s="1605"/>
      <c r="CM42" s="1605"/>
      <c r="CN42" s="1605"/>
      <c r="CO42" s="1605"/>
      <c r="CP42" s="1605"/>
      <c r="CQ42" s="1605"/>
      <c r="CR42" s="1605"/>
      <c r="CS42" s="1605"/>
      <c r="CT42" s="1605"/>
      <c r="CU42" s="1605"/>
      <c r="CV42" s="1605"/>
      <c r="CW42" s="1605"/>
      <c r="CX42" s="1605"/>
      <c r="CY42" s="1605"/>
      <c r="CZ42" s="1605"/>
      <c r="DA42" s="1605"/>
      <c r="DB42" s="1605"/>
      <c r="DC42" s="1606"/>
      <c r="DD42" s="1610">
        <f>SUM(DD18:DI41)</f>
        <v>0</v>
      </c>
      <c r="DE42" s="1611"/>
      <c r="DF42" s="1611"/>
      <c r="DG42" s="1611"/>
      <c r="DH42" s="1611"/>
      <c r="DI42" s="1611"/>
      <c r="DJ42" s="1614">
        <f>SUM(DJ18:DO41)</f>
        <v>0</v>
      </c>
      <c r="DK42" s="1615"/>
      <c r="DL42" s="1615"/>
      <c r="DM42" s="1615"/>
      <c r="DN42" s="1615"/>
      <c r="DO42" s="1616"/>
      <c r="DP42" s="1628"/>
      <c r="DQ42" s="1628"/>
      <c r="DR42" s="1628"/>
      <c r="DS42" s="1629"/>
    </row>
    <row r="43" spans="1:123" ht="13.6" customHeight="1" thickBot="1" x14ac:dyDescent="0.25">
      <c r="AQ43" s="1607"/>
      <c r="AR43" s="1608"/>
      <c r="AS43" s="1608"/>
      <c r="AT43" s="1608"/>
      <c r="AU43" s="1608"/>
      <c r="AV43" s="1608"/>
      <c r="AW43" s="1608"/>
      <c r="AX43" s="1608"/>
      <c r="AY43" s="1608"/>
      <c r="AZ43" s="1608"/>
      <c r="BA43" s="1608"/>
      <c r="BB43" s="1608"/>
      <c r="BC43" s="1608"/>
      <c r="BD43" s="1608"/>
      <c r="BE43" s="1608"/>
      <c r="BF43" s="1608"/>
      <c r="BG43" s="1608"/>
      <c r="BH43" s="1608"/>
      <c r="BI43" s="1608"/>
      <c r="BJ43" s="1608"/>
      <c r="BK43" s="1608"/>
      <c r="BL43" s="1608"/>
      <c r="BM43" s="1608"/>
      <c r="BN43" s="1609"/>
      <c r="BO43" s="1612"/>
      <c r="BP43" s="1613"/>
      <c r="BQ43" s="1613"/>
      <c r="BR43" s="1613"/>
      <c r="BS43" s="1613"/>
      <c r="BT43" s="1613"/>
      <c r="BU43" s="1617"/>
      <c r="BV43" s="1618"/>
      <c r="BW43" s="1618"/>
      <c r="BX43" s="1618"/>
      <c r="BY43" s="1618"/>
      <c r="BZ43" s="1619"/>
      <c r="CA43" s="1622"/>
      <c r="CB43" s="1622"/>
      <c r="CC43" s="1622"/>
      <c r="CD43" s="1623"/>
      <c r="CF43" s="1607"/>
      <c r="CG43" s="1608"/>
      <c r="CH43" s="1608"/>
      <c r="CI43" s="1608"/>
      <c r="CJ43" s="1608"/>
      <c r="CK43" s="1608"/>
      <c r="CL43" s="1608"/>
      <c r="CM43" s="1608"/>
      <c r="CN43" s="1608"/>
      <c r="CO43" s="1608"/>
      <c r="CP43" s="1608"/>
      <c r="CQ43" s="1608"/>
      <c r="CR43" s="1608"/>
      <c r="CS43" s="1608"/>
      <c r="CT43" s="1608"/>
      <c r="CU43" s="1608"/>
      <c r="CV43" s="1608"/>
      <c r="CW43" s="1608"/>
      <c r="CX43" s="1608"/>
      <c r="CY43" s="1608"/>
      <c r="CZ43" s="1608"/>
      <c r="DA43" s="1608"/>
      <c r="DB43" s="1608"/>
      <c r="DC43" s="1609"/>
      <c r="DD43" s="1612"/>
      <c r="DE43" s="1613"/>
      <c r="DF43" s="1613"/>
      <c r="DG43" s="1613"/>
      <c r="DH43" s="1613"/>
      <c r="DI43" s="1613"/>
      <c r="DJ43" s="1617"/>
      <c r="DK43" s="1618"/>
      <c r="DL43" s="1618"/>
      <c r="DM43" s="1618"/>
      <c r="DN43" s="1618"/>
      <c r="DO43" s="1619"/>
      <c r="DP43" s="1630"/>
      <c r="DQ43" s="1630"/>
      <c r="DR43" s="1630"/>
      <c r="DS43" s="1631"/>
    </row>
    <row r="44" spans="1:123" ht="13.6" customHeight="1" x14ac:dyDescent="0.2">
      <c r="AQ44" s="1604" t="s">
        <v>507</v>
      </c>
      <c r="AR44" s="1605"/>
      <c r="AS44" s="1605"/>
      <c r="AT44" s="1605"/>
      <c r="AU44" s="1605"/>
      <c r="AV44" s="1605"/>
      <c r="AW44" s="1605"/>
      <c r="AX44" s="1605"/>
      <c r="AY44" s="1605"/>
      <c r="AZ44" s="1605"/>
      <c r="BA44" s="1605"/>
      <c r="BB44" s="1605"/>
      <c r="BC44" s="1605"/>
      <c r="BD44" s="1605"/>
      <c r="BE44" s="1605"/>
      <c r="BF44" s="1605"/>
      <c r="BG44" s="1605"/>
      <c r="BH44" s="1605"/>
      <c r="BI44" s="1605"/>
      <c r="BJ44" s="1605"/>
      <c r="BK44" s="1605"/>
      <c r="BL44" s="1605"/>
      <c r="BM44" s="1605"/>
      <c r="BN44" s="1606"/>
      <c r="BO44" s="1610">
        <f>BO42*1.1</f>
        <v>29260000.000000004</v>
      </c>
      <c r="BP44" s="1611"/>
      <c r="BQ44" s="1611"/>
      <c r="BR44" s="1611"/>
      <c r="BS44" s="1611"/>
      <c r="BT44" s="1611"/>
      <c r="BU44" s="1614">
        <f>BU42</f>
        <v>13300000</v>
      </c>
      <c r="BV44" s="1615"/>
      <c r="BW44" s="1615"/>
      <c r="BX44" s="1615"/>
      <c r="BY44" s="1615"/>
      <c r="BZ44" s="1616"/>
      <c r="CA44" s="1620"/>
      <c r="CB44" s="1620"/>
      <c r="CC44" s="1620"/>
      <c r="CD44" s="1621"/>
      <c r="CF44" s="1604" t="s">
        <v>507</v>
      </c>
      <c r="CG44" s="1605"/>
      <c r="CH44" s="1605"/>
      <c r="CI44" s="1605"/>
      <c r="CJ44" s="1605"/>
      <c r="CK44" s="1605"/>
      <c r="CL44" s="1605"/>
      <c r="CM44" s="1605"/>
      <c r="CN44" s="1605"/>
      <c r="CO44" s="1605"/>
      <c r="CP44" s="1605"/>
      <c r="CQ44" s="1605"/>
      <c r="CR44" s="1605"/>
      <c r="CS44" s="1605"/>
      <c r="CT44" s="1605"/>
      <c r="CU44" s="1605"/>
      <c r="CV44" s="1605"/>
      <c r="CW44" s="1605"/>
      <c r="CX44" s="1605"/>
      <c r="CY44" s="1605"/>
      <c r="CZ44" s="1605"/>
      <c r="DA44" s="1605"/>
      <c r="DB44" s="1605"/>
      <c r="DC44" s="1606"/>
      <c r="DD44" s="1610">
        <f>DD42*1.1</f>
        <v>0</v>
      </c>
      <c r="DE44" s="1611"/>
      <c r="DF44" s="1611"/>
      <c r="DG44" s="1611"/>
      <c r="DH44" s="1611"/>
      <c r="DI44" s="1611"/>
      <c r="DJ44" s="1614">
        <f>DJ42</f>
        <v>0</v>
      </c>
      <c r="DK44" s="1615"/>
      <c r="DL44" s="1615"/>
      <c r="DM44" s="1615"/>
      <c r="DN44" s="1615"/>
      <c r="DO44" s="1616"/>
      <c r="DP44" s="1628"/>
      <c r="DQ44" s="1628"/>
      <c r="DR44" s="1628"/>
      <c r="DS44" s="1629"/>
    </row>
    <row r="45" spans="1:123" ht="13.6" customHeight="1" thickBot="1" x14ac:dyDescent="0.25">
      <c r="AQ45" s="1607"/>
      <c r="AR45" s="1608"/>
      <c r="AS45" s="1608"/>
      <c r="AT45" s="1608"/>
      <c r="AU45" s="1608"/>
      <c r="AV45" s="1608"/>
      <c r="AW45" s="1608"/>
      <c r="AX45" s="1608"/>
      <c r="AY45" s="1608"/>
      <c r="AZ45" s="1608"/>
      <c r="BA45" s="1608"/>
      <c r="BB45" s="1608"/>
      <c r="BC45" s="1608"/>
      <c r="BD45" s="1608"/>
      <c r="BE45" s="1608"/>
      <c r="BF45" s="1608"/>
      <c r="BG45" s="1608"/>
      <c r="BH45" s="1608"/>
      <c r="BI45" s="1608"/>
      <c r="BJ45" s="1608"/>
      <c r="BK45" s="1608"/>
      <c r="BL45" s="1608"/>
      <c r="BM45" s="1608"/>
      <c r="BN45" s="1609"/>
      <c r="BO45" s="1612"/>
      <c r="BP45" s="1613"/>
      <c r="BQ45" s="1613"/>
      <c r="BR45" s="1613"/>
      <c r="BS45" s="1613"/>
      <c r="BT45" s="1613"/>
      <c r="BU45" s="1617"/>
      <c r="BV45" s="1618"/>
      <c r="BW45" s="1618"/>
      <c r="BX45" s="1618"/>
      <c r="BY45" s="1618"/>
      <c r="BZ45" s="1619"/>
      <c r="CA45" s="1622"/>
      <c r="CB45" s="1622"/>
      <c r="CC45" s="1622"/>
      <c r="CD45" s="1623"/>
      <c r="CF45" s="1607"/>
      <c r="CG45" s="1608"/>
      <c r="CH45" s="1608"/>
      <c r="CI45" s="1608"/>
      <c r="CJ45" s="1608"/>
      <c r="CK45" s="1608"/>
      <c r="CL45" s="1608"/>
      <c r="CM45" s="1608"/>
      <c r="CN45" s="1608"/>
      <c r="CO45" s="1608"/>
      <c r="CP45" s="1608"/>
      <c r="CQ45" s="1608"/>
      <c r="CR45" s="1608"/>
      <c r="CS45" s="1608"/>
      <c r="CT45" s="1608"/>
      <c r="CU45" s="1608"/>
      <c r="CV45" s="1608"/>
      <c r="CW45" s="1608"/>
      <c r="CX45" s="1608"/>
      <c r="CY45" s="1608"/>
      <c r="CZ45" s="1608"/>
      <c r="DA45" s="1608"/>
      <c r="DB45" s="1608"/>
      <c r="DC45" s="1609"/>
      <c r="DD45" s="1612"/>
      <c r="DE45" s="1613"/>
      <c r="DF45" s="1613"/>
      <c r="DG45" s="1613"/>
      <c r="DH45" s="1613"/>
      <c r="DI45" s="1613"/>
      <c r="DJ45" s="1617"/>
      <c r="DK45" s="1618"/>
      <c r="DL45" s="1618"/>
      <c r="DM45" s="1618"/>
      <c r="DN45" s="1618"/>
      <c r="DO45" s="1619"/>
      <c r="DP45" s="1630"/>
      <c r="DQ45" s="1630"/>
      <c r="DR45" s="1630"/>
      <c r="DS45" s="1631"/>
    </row>
    <row r="46" spans="1:123" ht="13.6" customHeight="1" x14ac:dyDescent="0.2">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0"/>
      <c r="BQ46" s="210"/>
      <c r="BR46" s="210"/>
      <c r="BS46" s="210"/>
      <c r="BT46" s="210"/>
      <c r="BU46" s="210"/>
      <c r="BV46" s="210"/>
      <c r="BW46" s="210"/>
      <c r="BX46" s="210"/>
      <c r="BY46" s="210"/>
      <c r="BZ46" s="210"/>
      <c r="CA46" s="210"/>
      <c r="CB46" s="210"/>
      <c r="CC46" s="210"/>
      <c r="CD46" s="210"/>
      <c r="CF46" s="210"/>
      <c r="CG46" s="210"/>
      <c r="CH46" s="210"/>
      <c r="CI46" s="210"/>
      <c r="CJ46" s="210"/>
      <c r="CK46" s="210"/>
      <c r="CL46" s="210"/>
      <c r="CM46" s="210"/>
      <c r="CN46" s="210"/>
      <c r="CO46" s="210"/>
      <c r="CP46" s="210"/>
      <c r="CQ46" s="210"/>
      <c r="CR46" s="210"/>
      <c r="CS46" s="210"/>
      <c r="CT46" s="210"/>
      <c r="CU46" s="210"/>
      <c r="CV46" s="210"/>
      <c r="CW46" s="210"/>
      <c r="CX46" s="210"/>
      <c r="CY46" s="210"/>
      <c r="CZ46" s="210"/>
      <c r="DA46" s="210"/>
      <c r="DB46" s="210"/>
      <c r="DC46" s="210"/>
      <c r="DD46" s="210"/>
      <c r="DE46" s="210"/>
      <c r="DF46" s="210"/>
      <c r="DG46" s="210"/>
      <c r="DH46" s="210"/>
      <c r="DI46" s="210"/>
      <c r="DJ46" s="210"/>
      <c r="DK46" s="210"/>
      <c r="DL46" s="210"/>
      <c r="DM46" s="210"/>
      <c r="DN46" s="210"/>
      <c r="DO46" s="210"/>
      <c r="DP46" s="210"/>
      <c r="DQ46" s="210"/>
      <c r="DR46" s="210"/>
      <c r="DS46" s="210"/>
    </row>
    <row r="47" spans="1:123" ht="13.6" customHeight="1" x14ac:dyDescent="0.2">
      <c r="AQ47" s="221"/>
      <c r="AR47" s="222" t="s">
        <v>508</v>
      </c>
      <c r="AS47" s="221" t="s">
        <v>376</v>
      </c>
      <c r="AT47" s="221"/>
      <c r="AU47" s="221"/>
      <c r="AV47" s="221"/>
      <c r="AW47" s="221"/>
      <c r="AX47" s="221"/>
      <c r="AY47" s="221"/>
      <c r="AZ47" s="221"/>
      <c r="BA47" s="221"/>
      <c r="BB47" s="210"/>
      <c r="BC47" s="210"/>
      <c r="BD47" s="210"/>
      <c r="BE47" s="210"/>
      <c r="BF47" s="210"/>
      <c r="BG47" s="210"/>
      <c r="BH47" s="210"/>
      <c r="BI47" s="210"/>
      <c r="BJ47" s="210"/>
      <c r="BK47" s="210"/>
      <c r="BL47" s="210"/>
      <c r="BM47" s="210"/>
      <c r="BN47" s="210"/>
      <c r="BO47" s="210"/>
      <c r="BP47" s="223"/>
      <c r="BQ47" s="223"/>
      <c r="BR47" s="223"/>
      <c r="BS47" s="223"/>
      <c r="BT47" s="223"/>
      <c r="BU47" s="223"/>
      <c r="BV47" s="223"/>
      <c r="BW47" s="223"/>
      <c r="BX47" s="223"/>
      <c r="BY47" s="223"/>
      <c r="BZ47" s="223"/>
      <c r="CA47" s="223"/>
      <c r="CB47" s="223"/>
      <c r="CC47" s="223"/>
      <c r="CD47" s="223"/>
      <c r="CF47" s="221"/>
      <c r="CG47" s="222" t="s">
        <v>508</v>
      </c>
      <c r="CH47" s="221" t="s">
        <v>376</v>
      </c>
      <c r="CI47" s="221"/>
      <c r="CJ47" s="221"/>
      <c r="CK47" s="221"/>
      <c r="CL47" s="221"/>
      <c r="CM47" s="221"/>
      <c r="CN47" s="221"/>
      <c r="CO47" s="221"/>
      <c r="CP47" s="221"/>
      <c r="CQ47" s="210"/>
      <c r="CR47" s="210"/>
      <c r="CS47" s="210"/>
      <c r="CT47" s="210"/>
      <c r="CU47" s="210"/>
      <c r="CV47" s="210"/>
      <c r="CW47" s="210"/>
      <c r="CX47" s="210"/>
      <c r="CY47" s="210"/>
      <c r="CZ47" s="210"/>
      <c r="DA47" s="210"/>
      <c r="DB47" s="210"/>
      <c r="DC47" s="210"/>
      <c r="DD47" s="210"/>
      <c r="DE47" s="223"/>
      <c r="DF47" s="223"/>
      <c r="DG47" s="223"/>
      <c r="DH47" s="223"/>
      <c r="DI47" s="223"/>
      <c r="DJ47" s="223"/>
      <c r="DK47" s="223"/>
      <c r="DL47" s="223"/>
      <c r="DM47" s="223"/>
      <c r="DN47" s="223"/>
      <c r="DO47" s="223"/>
      <c r="DP47" s="223"/>
      <c r="DQ47" s="223"/>
      <c r="DR47" s="223"/>
      <c r="DS47" s="223"/>
    </row>
    <row r="48" spans="1:123" ht="13.6" customHeight="1" x14ac:dyDescent="0.2">
      <c r="AQ48" s="221"/>
      <c r="AR48" s="224"/>
      <c r="AS48" s="210"/>
      <c r="AT48" s="221" t="s">
        <v>377</v>
      </c>
      <c r="AU48" s="221"/>
      <c r="AV48" s="221"/>
      <c r="AW48" s="221"/>
      <c r="AX48" s="221"/>
      <c r="AY48" s="221"/>
      <c r="AZ48" s="221"/>
      <c r="BA48" s="221"/>
      <c r="BB48" s="210"/>
      <c r="BC48" s="210"/>
      <c r="BD48" s="210"/>
      <c r="BE48" s="210"/>
      <c r="BF48" s="210"/>
      <c r="BG48" s="210"/>
      <c r="BH48" s="210"/>
      <c r="BI48" s="210"/>
      <c r="BJ48" s="210"/>
      <c r="BK48" s="210"/>
      <c r="BL48" s="210"/>
      <c r="BM48" s="210"/>
      <c r="BN48" s="210"/>
      <c r="BO48" s="210"/>
      <c r="BP48" s="223"/>
      <c r="BQ48" s="223"/>
      <c r="BR48" s="223"/>
      <c r="BS48" s="223"/>
      <c r="BT48" s="210"/>
      <c r="BU48" s="210"/>
      <c r="BV48" s="210"/>
      <c r="BW48" s="210"/>
      <c r="BX48" s="210"/>
      <c r="BY48" s="223"/>
      <c r="BZ48" s="223"/>
      <c r="CA48" s="223"/>
      <c r="CB48" s="223"/>
      <c r="CC48" s="223"/>
      <c r="CD48" s="223"/>
      <c r="CF48" s="221"/>
      <c r="CG48" s="224"/>
      <c r="CH48" s="210"/>
      <c r="CI48" s="221" t="s">
        <v>377</v>
      </c>
      <c r="CJ48" s="221"/>
      <c r="CK48" s="221"/>
      <c r="CL48" s="221"/>
      <c r="CM48" s="221"/>
      <c r="CN48" s="221"/>
      <c r="CO48" s="221"/>
      <c r="CP48" s="221"/>
      <c r="CQ48" s="210"/>
      <c r="CR48" s="210"/>
      <c r="CS48" s="210"/>
      <c r="CT48" s="210"/>
      <c r="CU48" s="210"/>
      <c r="CV48" s="210"/>
      <c r="CW48" s="210"/>
      <c r="CX48" s="210"/>
      <c r="CY48" s="210"/>
      <c r="CZ48" s="210"/>
      <c r="DA48" s="210"/>
      <c r="DB48" s="210"/>
      <c r="DC48" s="210"/>
      <c r="DD48" s="210"/>
      <c r="DE48" s="223"/>
      <c r="DF48" s="223"/>
      <c r="DG48" s="223"/>
      <c r="DH48" s="223"/>
      <c r="DI48" s="210"/>
      <c r="DJ48" s="210"/>
      <c r="DK48" s="210"/>
      <c r="DL48" s="210"/>
      <c r="DM48" s="210"/>
      <c r="DN48" s="223"/>
      <c r="DO48" s="223"/>
      <c r="DP48" s="223"/>
      <c r="DQ48" s="223"/>
      <c r="DR48" s="223"/>
      <c r="DS48" s="223"/>
    </row>
    <row r="49" spans="46:87" ht="13.6" customHeight="1" x14ac:dyDescent="0.2">
      <c r="AT49" s="221" t="s">
        <v>378</v>
      </c>
      <c r="CI49" s="221" t="s">
        <v>378</v>
      </c>
    </row>
    <row r="50" spans="46:87" ht="13.6" customHeight="1" x14ac:dyDescent="0.2"/>
    <row r="51" spans="46:87" ht="13.6" customHeight="1" x14ac:dyDescent="0.2"/>
    <row r="52" spans="46:87" ht="13.6" customHeight="1" x14ac:dyDescent="0.2"/>
    <row r="53" spans="46:87" ht="13.6" customHeight="1" x14ac:dyDescent="0.2"/>
    <row r="54" spans="46:87" ht="13.6" customHeight="1" x14ac:dyDescent="0.2"/>
    <row r="55" spans="46:87" ht="13.6" customHeight="1" x14ac:dyDescent="0.2"/>
    <row r="56" spans="46:87" ht="13.6" customHeight="1" x14ac:dyDescent="0.2"/>
    <row r="57" spans="46:87" ht="13.6" customHeight="1" x14ac:dyDescent="0.2"/>
    <row r="58" spans="46:87" ht="13.6" customHeight="1" x14ac:dyDescent="0.2"/>
    <row r="59" spans="46:87" ht="13.6" customHeight="1" x14ac:dyDescent="0.2"/>
    <row r="60" spans="46:87" ht="13.6" customHeight="1" x14ac:dyDescent="0.2"/>
    <row r="61" spans="46:87" ht="13.6" customHeight="1" x14ac:dyDescent="0.2"/>
    <row r="62" spans="46:87" ht="13.6" customHeight="1" x14ac:dyDescent="0.2"/>
    <row r="63" spans="46:87" ht="13.6" customHeight="1" x14ac:dyDescent="0.2"/>
    <row r="64" spans="46:87" ht="13.6" customHeight="1" x14ac:dyDescent="0.2"/>
    <row r="65" ht="13.6" customHeight="1" x14ac:dyDescent="0.2"/>
    <row r="66" ht="13.6" customHeight="1" x14ac:dyDescent="0.2"/>
    <row r="67" ht="13.6" customHeight="1" x14ac:dyDescent="0.2"/>
  </sheetData>
  <mergeCells count="349">
    <mergeCell ref="DP42:DS43"/>
    <mergeCell ref="AQ44:BN45"/>
    <mergeCell ref="BO44:BT45"/>
    <mergeCell ref="BU44:BZ45"/>
    <mergeCell ref="CA44:CD45"/>
    <mergeCell ref="CF44:DC45"/>
    <mergeCell ref="DD44:DI45"/>
    <mergeCell ref="DJ44:DO45"/>
    <mergeCell ref="DP44:DS45"/>
    <mergeCell ref="CY41:DC41"/>
    <mergeCell ref="DD41:DI41"/>
    <mergeCell ref="DJ41:DO41"/>
    <mergeCell ref="AQ42:BN43"/>
    <mergeCell ref="BO42:BT43"/>
    <mergeCell ref="BU42:BZ43"/>
    <mergeCell ref="CA42:CD43"/>
    <mergeCell ref="CF42:DC43"/>
    <mergeCell ref="DD42:DI43"/>
    <mergeCell ref="DJ42:DO43"/>
    <mergeCell ref="AQ41:BD41"/>
    <mergeCell ref="BE41:BG41"/>
    <mergeCell ref="BH41:BI41"/>
    <mergeCell ref="BJ41:BN41"/>
    <mergeCell ref="BO41:BT41"/>
    <mergeCell ref="BU41:BZ41"/>
    <mergeCell ref="CF41:CS41"/>
    <mergeCell ref="CT41:CV41"/>
    <mergeCell ref="CW41:CX41"/>
    <mergeCell ref="CY39:DC39"/>
    <mergeCell ref="DD39:DI39"/>
    <mergeCell ref="DJ39:DO39"/>
    <mergeCell ref="AQ40:BD40"/>
    <mergeCell ref="BE40:BG40"/>
    <mergeCell ref="BH40:BI40"/>
    <mergeCell ref="BJ40:BN40"/>
    <mergeCell ref="BO40:BT40"/>
    <mergeCell ref="DJ40:DO40"/>
    <mergeCell ref="BU40:BZ40"/>
    <mergeCell ref="CF40:CS40"/>
    <mergeCell ref="CT40:CV40"/>
    <mergeCell ref="CW40:CX40"/>
    <mergeCell ref="CY40:DC40"/>
    <mergeCell ref="DD40:DI40"/>
    <mergeCell ref="AQ39:BD39"/>
    <mergeCell ref="BE39:BG39"/>
    <mergeCell ref="BH39:BI39"/>
    <mergeCell ref="BJ39:BN39"/>
    <mergeCell ref="BO39:BT39"/>
    <mergeCell ref="BU39:BZ39"/>
    <mergeCell ref="CF39:CS39"/>
    <mergeCell ref="CT39:CV39"/>
    <mergeCell ref="CW39:CX39"/>
    <mergeCell ref="DJ37:DO37"/>
    <mergeCell ref="AQ38:BD38"/>
    <mergeCell ref="BE38:BG38"/>
    <mergeCell ref="BH38:BI38"/>
    <mergeCell ref="BJ38:BN38"/>
    <mergeCell ref="BO38:BT38"/>
    <mergeCell ref="BU38:BZ38"/>
    <mergeCell ref="CF38:CS38"/>
    <mergeCell ref="CT38:CV38"/>
    <mergeCell ref="CW38:CX38"/>
    <mergeCell ref="BU37:BZ37"/>
    <mergeCell ref="CF37:CS37"/>
    <mergeCell ref="CT37:CV37"/>
    <mergeCell ref="CW37:CX37"/>
    <mergeCell ref="CY37:DC37"/>
    <mergeCell ref="DD37:DI37"/>
    <mergeCell ref="CY38:DC38"/>
    <mergeCell ref="DD38:DI38"/>
    <mergeCell ref="DJ38:DO38"/>
    <mergeCell ref="R37:AF37"/>
    <mergeCell ref="AQ37:BD37"/>
    <mergeCell ref="BE37:BG37"/>
    <mergeCell ref="BH37:BI37"/>
    <mergeCell ref="BJ37:BN37"/>
    <mergeCell ref="BO37:BT37"/>
    <mergeCell ref="CF36:CS36"/>
    <mergeCell ref="CT36:CV36"/>
    <mergeCell ref="CW36:CX36"/>
    <mergeCell ref="DJ35:DO35"/>
    <mergeCell ref="CW34:CX34"/>
    <mergeCell ref="CY34:DC34"/>
    <mergeCell ref="DD34:DI34"/>
    <mergeCell ref="DJ34:DO34"/>
    <mergeCell ref="CY36:DC36"/>
    <mergeCell ref="DD36:DI36"/>
    <mergeCell ref="DJ36:DO36"/>
    <mergeCell ref="AQ36:BD36"/>
    <mergeCell ref="BE36:BG36"/>
    <mergeCell ref="BH36:BI36"/>
    <mergeCell ref="BJ36:BN36"/>
    <mergeCell ref="BO36:BT36"/>
    <mergeCell ref="BU36:BZ36"/>
    <mergeCell ref="B34:AN35"/>
    <mergeCell ref="AQ34:BD34"/>
    <mergeCell ref="BE34:BG34"/>
    <mergeCell ref="BH34:BI34"/>
    <mergeCell ref="BJ34:BN34"/>
    <mergeCell ref="BO34:BT34"/>
    <mergeCell ref="BU34:BZ34"/>
    <mergeCell ref="CF34:CS34"/>
    <mergeCell ref="CT34:CV34"/>
    <mergeCell ref="CF35:CS35"/>
    <mergeCell ref="CT35:CV35"/>
    <mergeCell ref="CY32:DC32"/>
    <mergeCell ref="DD32:DI32"/>
    <mergeCell ref="DJ32:DO32"/>
    <mergeCell ref="AQ33:BD33"/>
    <mergeCell ref="BE33:BG33"/>
    <mergeCell ref="BH33:BI33"/>
    <mergeCell ref="BJ33:BN33"/>
    <mergeCell ref="BO33:BT33"/>
    <mergeCell ref="AQ35:BD35"/>
    <mergeCell ref="BE35:BG35"/>
    <mergeCell ref="BH35:BI35"/>
    <mergeCell ref="BJ35:BN35"/>
    <mergeCell ref="BO35:BT35"/>
    <mergeCell ref="BU35:BZ35"/>
    <mergeCell ref="DJ33:DO33"/>
    <mergeCell ref="BU33:BZ33"/>
    <mergeCell ref="CF33:CS33"/>
    <mergeCell ref="CT33:CV33"/>
    <mergeCell ref="CW33:CX33"/>
    <mergeCell ref="CY33:DC33"/>
    <mergeCell ref="DD33:DI33"/>
    <mergeCell ref="CW35:CX35"/>
    <mergeCell ref="CY35:DC35"/>
    <mergeCell ref="DD35:DI35"/>
    <mergeCell ref="AQ32:BD32"/>
    <mergeCell ref="BE32:BG32"/>
    <mergeCell ref="BH32:BI32"/>
    <mergeCell ref="BJ32:BN32"/>
    <mergeCell ref="BO32:BT32"/>
    <mergeCell ref="BU32:BZ32"/>
    <mergeCell ref="CF32:CS32"/>
    <mergeCell ref="CT32:CV32"/>
    <mergeCell ref="CW32:CX32"/>
    <mergeCell ref="DJ30:DO30"/>
    <mergeCell ref="AQ31:BD31"/>
    <mergeCell ref="BE31:BG31"/>
    <mergeCell ref="BH31:BI31"/>
    <mergeCell ref="BJ31:BN31"/>
    <mergeCell ref="BO31:BT31"/>
    <mergeCell ref="BU31:BZ31"/>
    <mergeCell ref="CF31:CS31"/>
    <mergeCell ref="CT31:CV31"/>
    <mergeCell ref="CW31:CX31"/>
    <mergeCell ref="BU30:BZ30"/>
    <mergeCell ref="CF30:CS30"/>
    <mergeCell ref="CT30:CV30"/>
    <mergeCell ref="CW30:CX30"/>
    <mergeCell ref="CY30:DC30"/>
    <mergeCell ref="DD30:DI30"/>
    <mergeCell ref="CY31:DC31"/>
    <mergeCell ref="DD31:DI31"/>
    <mergeCell ref="DJ31:DO31"/>
    <mergeCell ref="B30:AN30"/>
    <mergeCell ref="AQ30:BD30"/>
    <mergeCell ref="BE30:BG30"/>
    <mergeCell ref="BH30:BI30"/>
    <mergeCell ref="BJ30:BN30"/>
    <mergeCell ref="BO30:BT30"/>
    <mergeCell ref="CF29:CS29"/>
    <mergeCell ref="CT29:CV29"/>
    <mergeCell ref="CW29:CX29"/>
    <mergeCell ref="DJ27:DO27"/>
    <mergeCell ref="CY29:DC29"/>
    <mergeCell ref="DD29:DI29"/>
    <mergeCell ref="DJ29:DO29"/>
    <mergeCell ref="AQ29:BD29"/>
    <mergeCell ref="BE29:BG29"/>
    <mergeCell ref="BH29:BI29"/>
    <mergeCell ref="BJ29:BN29"/>
    <mergeCell ref="BO29:BT29"/>
    <mergeCell ref="BU29:BZ29"/>
    <mergeCell ref="BU28:BZ28"/>
    <mergeCell ref="CF28:CS28"/>
    <mergeCell ref="CT28:CV28"/>
    <mergeCell ref="CW28:CX28"/>
    <mergeCell ref="CY28:DC28"/>
    <mergeCell ref="DD28:DI28"/>
    <mergeCell ref="DJ28:DO28"/>
    <mergeCell ref="AQ28:BD28"/>
    <mergeCell ref="BE28:BG28"/>
    <mergeCell ref="BH28:BI28"/>
    <mergeCell ref="BJ28:BN28"/>
    <mergeCell ref="BO28:BT28"/>
    <mergeCell ref="DJ26:DO26"/>
    <mergeCell ref="B27:AN27"/>
    <mergeCell ref="AQ27:BD27"/>
    <mergeCell ref="BE27:BG27"/>
    <mergeCell ref="BH27:BI27"/>
    <mergeCell ref="BJ27:BN27"/>
    <mergeCell ref="BO27:BT27"/>
    <mergeCell ref="BU27:BZ27"/>
    <mergeCell ref="CF27:CS27"/>
    <mergeCell ref="CT27:CV27"/>
    <mergeCell ref="BU26:BZ26"/>
    <mergeCell ref="CF26:CS26"/>
    <mergeCell ref="CT26:CV26"/>
    <mergeCell ref="CW26:CX26"/>
    <mergeCell ref="CY26:DC26"/>
    <mergeCell ref="DD26:DI26"/>
    <mergeCell ref="CW27:CX27"/>
    <mergeCell ref="AQ26:BD26"/>
    <mergeCell ref="BE26:BG26"/>
    <mergeCell ref="BH26:BI26"/>
    <mergeCell ref="BJ26:BN26"/>
    <mergeCell ref="BO26:BT26"/>
    <mergeCell ref="CY27:DC27"/>
    <mergeCell ref="DD27:DI27"/>
    <mergeCell ref="DD24:DI24"/>
    <mergeCell ref="DJ24:DO24"/>
    <mergeCell ref="AQ25:BD25"/>
    <mergeCell ref="BE25:BG25"/>
    <mergeCell ref="BH25:BI25"/>
    <mergeCell ref="BJ25:BN25"/>
    <mergeCell ref="BO25:BT25"/>
    <mergeCell ref="BU25:BZ25"/>
    <mergeCell ref="CF25:CS25"/>
    <mergeCell ref="CT25:CV25"/>
    <mergeCell ref="CW25:CX25"/>
    <mergeCell ref="CY25:DC25"/>
    <mergeCell ref="DD25:DI25"/>
    <mergeCell ref="DJ25:DO25"/>
    <mergeCell ref="DD22:DI22"/>
    <mergeCell ref="DJ22:DO22"/>
    <mergeCell ref="AQ23:BD23"/>
    <mergeCell ref="BE23:BG23"/>
    <mergeCell ref="BH23:BI23"/>
    <mergeCell ref="BJ23:BN23"/>
    <mergeCell ref="BO23:BT23"/>
    <mergeCell ref="DJ23:DO23"/>
    <mergeCell ref="AQ24:BD24"/>
    <mergeCell ref="BE24:BG24"/>
    <mergeCell ref="BH24:BI24"/>
    <mergeCell ref="BJ24:BN24"/>
    <mergeCell ref="BO24:BT24"/>
    <mergeCell ref="BU24:BZ24"/>
    <mergeCell ref="CF24:CS24"/>
    <mergeCell ref="CT24:CV24"/>
    <mergeCell ref="CW24:CX24"/>
    <mergeCell ref="BU23:BZ23"/>
    <mergeCell ref="CF23:CS23"/>
    <mergeCell ref="CT23:CV23"/>
    <mergeCell ref="CW23:CX23"/>
    <mergeCell ref="CY23:DC23"/>
    <mergeCell ref="DD23:DI23"/>
    <mergeCell ref="CY24:DC24"/>
    <mergeCell ref="AA21:AD21"/>
    <mergeCell ref="AE21:AN21"/>
    <mergeCell ref="AQ21:BD21"/>
    <mergeCell ref="BE21:BG21"/>
    <mergeCell ref="BH21:BI21"/>
    <mergeCell ref="CY21:DC21"/>
    <mergeCell ref="DD21:DI21"/>
    <mergeCell ref="DJ21:DO21"/>
    <mergeCell ref="AQ22:BD22"/>
    <mergeCell ref="BE22:BG22"/>
    <mergeCell ref="BH22:BI22"/>
    <mergeCell ref="BJ22:BN22"/>
    <mergeCell ref="BO22:BT22"/>
    <mergeCell ref="BU22:BZ22"/>
    <mergeCell ref="CF22:CS22"/>
    <mergeCell ref="BJ21:BN21"/>
    <mergeCell ref="BO21:BT21"/>
    <mergeCell ref="BU21:BZ21"/>
    <mergeCell ref="CF21:CS21"/>
    <mergeCell ref="CT21:CV21"/>
    <mergeCell ref="CW21:CX21"/>
    <mergeCell ref="CT22:CV22"/>
    <mergeCell ref="CW22:CX22"/>
    <mergeCell ref="CY22:DC22"/>
    <mergeCell ref="DD19:DI19"/>
    <mergeCell ref="DJ19:DO19"/>
    <mergeCell ref="V20:AO20"/>
    <mergeCell ref="AQ20:BD20"/>
    <mergeCell ref="BE20:BG20"/>
    <mergeCell ref="BH20:BI20"/>
    <mergeCell ref="BJ20:BN20"/>
    <mergeCell ref="BO20:BT20"/>
    <mergeCell ref="BU20:BZ20"/>
    <mergeCell ref="CF20:CS20"/>
    <mergeCell ref="BO19:BT19"/>
    <mergeCell ref="BU19:BZ19"/>
    <mergeCell ref="CF19:CS19"/>
    <mergeCell ref="CT19:CV19"/>
    <mergeCell ref="CW19:CX19"/>
    <mergeCell ref="CY19:DC19"/>
    <mergeCell ref="CT20:CV20"/>
    <mergeCell ref="CW20:CX20"/>
    <mergeCell ref="CY20:DC20"/>
    <mergeCell ref="DD20:DI20"/>
    <mergeCell ref="DJ20:DO20"/>
    <mergeCell ref="S19:U19"/>
    <mergeCell ref="W19:AN19"/>
    <mergeCell ref="AQ19:BD19"/>
    <mergeCell ref="BE19:BG19"/>
    <mergeCell ref="BH19:BI19"/>
    <mergeCell ref="BJ19:BN19"/>
    <mergeCell ref="CF18:CS18"/>
    <mergeCell ref="CT18:CV18"/>
    <mergeCell ref="CW18:CX18"/>
    <mergeCell ref="CY18:DC18"/>
    <mergeCell ref="DD18:DI18"/>
    <mergeCell ref="DJ18:DO18"/>
    <mergeCell ref="AQ18:BD18"/>
    <mergeCell ref="BE18:BG18"/>
    <mergeCell ref="BH18:BI18"/>
    <mergeCell ref="BJ18:BN18"/>
    <mergeCell ref="BO18:BT18"/>
    <mergeCell ref="BU18:BZ18"/>
    <mergeCell ref="CY9:CY10"/>
    <mergeCell ref="CZ9:CZ10"/>
    <mergeCell ref="CF16:CS17"/>
    <mergeCell ref="CT16:CX17"/>
    <mergeCell ref="CY16:DC17"/>
    <mergeCell ref="DJ16:DO17"/>
    <mergeCell ref="S17:U17"/>
    <mergeCell ref="W17:AD17"/>
    <mergeCell ref="AE17:AH17"/>
    <mergeCell ref="AI17:AN17"/>
    <mergeCell ref="CF14:DC15"/>
    <mergeCell ref="DD14:DI17"/>
    <mergeCell ref="AA2:AO2"/>
    <mergeCell ref="BL2:CD2"/>
    <mergeCell ref="DA2:DS2"/>
    <mergeCell ref="E7:AK8"/>
    <mergeCell ref="AT7:BZ8"/>
    <mergeCell ref="CI7:DO8"/>
    <mergeCell ref="DP14:DS17"/>
    <mergeCell ref="S16:U16"/>
    <mergeCell ref="W16:AD16"/>
    <mergeCell ref="AI16:AN16"/>
    <mergeCell ref="AQ16:BD17"/>
    <mergeCell ref="BE16:BI17"/>
    <mergeCell ref="BJ16:BN17"/>
    <mergeCell ref="BU16:BZ17"/>
    <mergeCell ref="AC10:AN10"/>
    <mergeCell ref="A12:W12"/>
    <mergeCell ref="A13:Q13"/>
    <mergeCell ref="AQ14:BN15"/>
    <mergeCell ref="BO14:BT17"/>
    <mergeCell ref="CA14:CD17"/>
    <mergeCell ref="BF9:BI10"/>
    <mergeCell ref="BJ9:BJ10"/>
    <mergeCell ref="BK9:BK10"/>
    <mergeCell ref="CU9:CX10"/>
  </mergeCells>
  <phoneticPr fontId="29"/>
  <printOptions horizontalCentered="1"/>
  <pageMargins left="0.39370078740157483" right="0.39370078740157483" top="0.59055118110236227" bottom="0.59055118110236227" header="0.31496062992125984" footer="0.31496062992125984"/>
  <pageSetup paperSize="9" orientation="portrait" r:id="rId1"/>
  <colBreaks count="2" manualBreakCount="2">
    <brk id="41" max="49" man="1"/>
    <brk id="82" max="4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1:J82"/>
  <sheetViews>
    <sheetView view="pageBreakPreview" topLeftCell="A14" zoomScale="85" zoomScaleNormal="100" zoomScaleSheetLayoutView="85" workbookViewId="0">
      <selection activeCell="T102" sqref="T102:W103"/>
    </sheetView>
  </sheetViews>
  <sheetFormatPr defaultRowHeight="13.3" x14ac:dyDescent="0.2"/>
  <cols>
    <col min="1" max="1" width="5.3984375" style="748" customWidth="1"/>
    <col min="2" max="2" width="55.8984375" style="748" customWidth="1"/>
    <col min="3" max="3" width="8.5" style="749" customWidth="1"/>
    <col min="4" max="4" width="18.5" style="748" customWidth="1"/>
    <col min="5" max="5" width="15" style="747" customWidth="1"/>
    <col min="6" max="6" width="12.09765625" style="748" bestFit="1" customWidth="1"/>
    <col min="7" max="255" width="9" style="748"/>
    <col min="256" max="256" width="4.3984375" style="748" customWidth="1"/>
    <col min="257" max="257" width="57.09765625" style="748" customWidth="1"/>
    <col min="258" max="258" width="8.5" style="748" customWidth="1"/>
    <col min="259" max="259" width="18.5" style="748" customWidth="1"/>
    <col min="260" max="260" width="13" style="748" bestFit="1" customWidth="1"/>
    <col min="261" max="261" width="9.5" style="748" bestFit="1" customWidth="1"/>
    <col min="262" max="511" width="9" style="748"/>
    <col min="512" max="512" width="4.3984375" style="748" customWidth="1"/>
    <col min="513" max="513" width="57.09765625" style="748" customWidth="1"/>
    <col min="514" max="514" width="8.5" style="748" customWidth="1"/>
    <col min="515" max="515" width="18.5" style="748" customWidth="1"/>
    <col min="516" max="516" width="13" style="748" bestFit="1" customWidth="1"/>
    <col min="517" max="517" width="9.5" style="748" bestFit="1" customWidth="1"/>
    <col min="518" max="767" width="9" style="748"/>
    <col min="768" max="768" width="4.3984375" style="748" customWidth="1"/>
    <col min="769" max="769" width="57.09765625" style="748" customWidth="1"/>
    <col min="770" max="770" width="8.5" style="748" customWidth="1"/>
    <col min="771" max="771" width="18.5" style="748" customWidth="1"/>
    <col min="772" max="772" width="13" style="748" bestFit="1" customWidth="1"/>
    <col min="773" max="773" width="9.5" style="748" bestFit="1" customWidth="1"/>
    <col min="774" max="1023" width="9" style="748"/>
    <col min="1024" max="1024" width="4.3984375" style="748" customWidth="1"/>
    <col min="1025" max="1025" width="57.09765625" style="748" customWidth="1"/>
    <col min="1026" max="1026" width="8.5" style="748" customWidth="1"/>
    <col min="1027" max="1027" width="18.5" style="748" customWidth="1"/>
    <col min="1028" max="1028" width="13" style="748" bestFit="1" customWidth="1"/>
    <col min="1029" max="1029" width="9.5" style="748" bestFit="1" customWidth="1"/>
    <col min="1030" max="1279" width="9" style="748"/>
    <col min="1280" max="1280" width="4.3984375" style="748" customWidth="1"/>
    <col min="1281" max="1281" width="57.09765625" style="748" customWidth="1"/>
    <col min="1282" max="1282" width="8.5" style="748" customWidth="1"/>
    <col min="1283" max="1283" width="18.5" style="748" customWidth="1"/>
    <col min="1284" max="1284" width="13" style="748" bestFit="1" customWidth="1"/>
    <col min="1285" max="1285" width="9.5" style="748" bestFit="1" customWidth="1"/>
    <col min="1286" max="1535" width="9" style="748"/>
    <col min="1536" max="1536" width="4.3984375" style="748" customWidth="1"/>
    <col min="1537" max="1537" width="57.09765625" style="748" customWidth="1"/>
    <col min="1538" max="1538" width="8.5" style="748" customWidth="1"/>
    <col min="1539" max="1539" width="18.5" style="748" customWidth="1"/>
    <col min="1540" max="1540" width="13" style="748" bestFit="1" customWidth="1"/>
    <col min="1541" max="1541" width="9.5" style="748" bestFit="1" customWidth="1"/>
    <col min="1542" max="1791" width="9" style="748"/>
    <col min="1792" max="1792" width="4.3984375" style="748" customWidth="1"/>
    <col min="1793" max="1793" width="57.09765625" style="748" customWidth="1"/>
    <col min="1794" max="1794" width="8.5" style="748" customWidth="1"/>
    <col min="1795" max="1795" width="18.5" style="748" customWidth="1"/>
    <col min="1796" max="1796" width="13" style="748" bestFit="1" customWidth="1"/>
    <col min="1797" max="1797" width="9.5" style="748" bestFit="1" customWidth="1"/>
    <col min="1798" max="2047" width="9" style="748"/>
    <col min="2048" max="2048" width="4.3984375" style="748" customWidth="1"/>
    <col min="2049" max="2049" width="57.09765625" style="748" customWidth="1"/>
    <col min="2050" max="2050" width="8.5" style="748" customWidth="1"/>
    <col min="2051" max="2051" width="18.5" style="748" customWidth="1"/>
    <col min="2052" max="2052" width="13" style="748" bestFit="1" customWidth="1"/>
    <col min="2053" max="2053" width="9.5" style="748" bestFit="1" customWidth="1"/>
    <col min="2054" max="2303" width="9" style="748"/>
    <col min="2304" max="2304" width="4.3984375" style="748" customWidth="1"/>
    <col min="2305" max="2305" width="57.09765625" style="748" customWidth="1"/>
    <col min="2306" max="2306" width="8.5" style="748" customWidth="1"/>
    <col min="2307" max="2307" width="18.5" style="748" customWidth="1"/>
    <col min="2308" max="2308" width="13" style="748" bestFit="1" customWidth="1"/>
    <col min="2309" max="2309" width="9.5" style="748" bestFit="1" customWidth="1"/>
    <col min="2310" max="2559" width="9" style="748"/>
    <col min="2560" max="2560" width="4.3984375" style="748" customWidth="1"/>
    <col min="2561" max="2561" width="57.09765625" style="748" customWidth="1"/>
    <col min="2562" max="2562" width="8.5" style="748" customWidth="1"/>
    <col min="2563" max="2563" width="18.5" style="748" customWidth="1"/>
    <col min="2564" max="2564" width="13" style="748" bestFit="1" customWidth="1"/>
    <col min="2565" max="2565" width="9.5" style="748" bestFit="1" customWidth="1"/>
    <col min="2566" max="2815" width="9" style="748"/>
    <col min="2816" max="2816" width="4.3984375" style="748" customWidth="1"/>
    <col min="2817" max="2817" width="57.09765625" style="748" customWidth="1"/>
    <col min="2818" max="2818" width="8.5" style="748" customWidth="1"/>
    <col min="2819" max="2819" width="18.5" style="748" customWidth="1"/>
    <col min="2820" max="2820" width="13" style="748" bestFit="1" customWidth="1"/>
    <col min="2821" max="2821" width="9.5" style="748" bestFit="1" customWidth="1"/>
    <col min="2822" max="3071" width="9" style="748"/>
    <col min="3072" max="3072" width="4.3984375" style="748" customWidth="1"/>
    <col min="3073" max="3073" width="57.09765625" style="748" customWidth="1"/>
    <col min="3074" max="3074" width="8.5" style="748" customWidth="1"/>
    <col min="3075" max="3075" width="18.5" style="748" customWidth="1"/>
    <col min="3076" max="3076" width="13" style="748" bestFit="1" customWidth="1"/>
    <col min="3077" max="3077" width="9.5" style="748" bestFit="1" customWidth="1"/>
    <col min="3078" max="3327" width="9" style="748"/>
    <col min="3328" max="3328" width="4.3984375" style="748" customWidth="1"/>
    <col min="3329" max="3329" width="57.09765625" style="748" customWidth="1"/>
    <col min="3330" max="3330" width="8.5" style="748" customWidth="1"/>
    <col min="3331" max="3331" width="18.5" style="748" customWidth="1"/>
    <col min="3332" max="3332" width="13" style="748" bestFit="1" customWidth="1"/>
    <col min="3333" max="3333" width="9.5" style="748" bestFit="1" customWidth="1"/>
    <col min="3334" max="3583" width="9" style="748"/>
    <col min="3584" max="3584" width="4.3984375" style="748" customWidth="1"/>
    <col min="3585" max="3585" width="57.09765625" style="748" customWidth="1"/>
    <col min="3586" max="3586" width="8.5" style="748" customWidth="1"/>
    <col min="3587" max="3587" width="18.5" style="748" customWidth="1"/>
    <col min="3588" max="3588" width="13" style="748" bestFit="1" customWidth="1"/>
    <col min="3589" max="3589" width="9.5" style="748" bestFit="1" customWidth="1"/>
    <col min="3590" max="3839" width="9" style="748"/>
    <col min="3840" max="3840" width="4.3984375" style="748" customWidth="1"/>
    <col min="3841" max="3841" width="57.09765625" style="748" customWidth="1"/>
    <col min="3842" max="3842" width="8.5" style="748" customWidth="1"/>
    <col min="3843" max="3843" width="18.5" style="748" customWidth="1"/>
    <col min="3844" max="3844" width="13" style="748" bestFit="1" customWidth="1"/>
    <col min="3845" max="3845" width="9.5" style="748" bestFit="1" customWidth="1"/>
    <col min="3846" max="4095" width="9" style="748"/>
    <col min="4096" max="4096" width="4.3984375" style="748" customWidth="1"/>
    <col min="4097" max="4097" width="57.09765625" style="748" customWidth="1"/>
    <col min="4098" max="4098" width="8.5" style="748" customWidth="1"/>
    <col min="4099" max="4099" width="18.5" style="748" customWidth="1"/>
    <col min="4100" max="4100" width="13" style="748" bestFit="1" customWidth="1"/>
    <col min="4101" max="4101" width="9.5" style="748" bestFit="1" customWidth="1"/>
    <col min="4102" max="4351" width="9" style="748"/>
    <col min="4352" max="4352" width="4.3984375" style="748" customWidth="1"/>
    <col min="4353" max="4353" width="57.09765625" style="748" customWidth="1"/>
    <col min="4354" max="4354" width="8.5" style="748" customWidth="1"/>
    <col min="4355" max="4355" width="18.5" style="748" customWidth="1"/>
    <col min="4356" max="4356" width="13" style="748" bestFit="1" customWidth="1"/>
    <col min="4357" max="4357" width="9.5" style="748" bestFit="1" customWidth="1"/>
    <col min="4358" max="4607" width="9" style="748"/>
    <col min="4608" max="4608" width="4.3984375" style="748" customWidth="1"/>
    <col min="4609" max="4609" width="57.09765625" style="748" customWidth="1"/>
    <col min="4610" max="4610" width="8.5" style="748" customWidth="1"/>
    <col min="4611" max="4611" width="18.5" style="748" customWidth="1"/>
    <col min="4612" max="4612" width="13" style="748" bestFit="1" customWidth="1"/>
    <col min="4613" max="4613" width="9.5" style="748" bestFit="1" customWidth="1"/>
    <col min="4614" max="4863" width="9" style="748"/>
    <col min="4864" max="4864" width="4.3984375" style="748" customWidth="1"/>
    <col min="4865" max="4865" width="57.09765625" style="748" customWidth="1"/>
    <col min="4866" max="4866" width="8.5" style="748" customWidth="1"/>
    <col min="4867" max="4867" width="18.5" style="748" customWidth="1"/>
    <col min="4868" max="4868" width="13" style="748" bestFit="1" customWidth="1"/>
    <col min="4869" max="4869" width="9.5" style="748" bestFit="1" customWidth="1"/>
    <col min="4870" max="5119" width="9" style="748"/>
    <col min="5120" max="5120" width="4.3984375" style="748" customWidth="1"/>
    <col min="5121" max="5121" width="57.09765625" style="748" customWidth="1"/>
    <col min="5122" max="5122" width="8.5" style="748" customWidth="1"/>
    <col min="5123" max="5123" width="18.5" style="748" customWidth="1"/>
    <col min="5124" max="5124" width="13" style="748" bestFit="1" customWidth="1"/>
    <col min="5125" max="5125" width="9.5" style="748" bestFit="1" customWidth="1"/>
    <col min="5126" max="5375" width="9" style="748"/>
    <col min="5376" max="5376" width="4.3984375" style="748" customWidth="1"/>
    <col min="5377" max="5377" width="57.09765625" style="748" customWidth="1"/>
    <col min="5378" max="5378" width="8.5" style="748" customWidth="1"/>
    <col min="5379" max="5379" width="18.5" style="748" customWidth="1"/>
    <col min="5380" max="5380" width="13" style="748" bestFit="1" customWidth="1"/>
    <col min="5381" max="5381" width="9.5" style="748" bestFit="1" customWidth="1"/>
    <col min="5382" max="5631" width="9" style="748"/>
    <col min="5632" max="5632" width="4.3984375" style="748" customWidth="1"/>
    <col min="5633" max="5633" width="57.09765625" style="748" customWidth="1"/>
    <col min="5634" max="5634" width="8.5" style="748" customWidth="1"/>
    <col min="5635" max="5635" width="18.5" style="748" customWidth="1"/>
    <col min="5636" max="5636" width="13" style="748" bestFit="1" customWidth="1"/>
    <col min="5637" max="5637" width="9.5" style="748" bestFit="1" customWidth="1"/>
    <col min="5638" max="5887" width="9" style="748"/>
    <col min="5888" max="5888" width="4.3984375" style="748" customWidth="1"/>
    <col min="5889" max="5889" width="57.09765625" style="748" customWidth="1"/>
    <col min="5890" max="5890" width="8.5" style="748" customWidth="1"/>
    <col min="5891" max="5891" width="18.5" style="748" customWidth="1"/>
    <col min="5892" max="5892" width="13" style="748" bestFit="1" customWidth="1"/>
    <col min="5893" max="5893" width="9.5" style="748" bestFit="1" customWidth="1"/>
    <col min="5894" max="6143" width="9" style="748"/>
    <col min="6144" max="6144" width="4.3984375" style="748" customWidth="1"/>
    <col min="6145" max="6145" width="57.09765625" style="748" customWidth="1"/>
    <col min="6146" max="6146" width="8.5" style="748" customWidth="1"/>
    <col min="6147" max="6147" width="18.5" style="748" customWidth="1"/>
    <col min="6148" max="6148" width="13" style="748" bestFit="1" customWidth="1"/>
    <col min="6149" max="6149" width="9.5" style="748" bestFit="1" customWidth="1"/>
    <col min="6150" max="6399" width="9" style="748"/>
    <col min="6400" max="6400" width="4.3984375" style="748" customWidth="1"/>
    <col min="6401" max="6401" width="57.09765625" style="748" customWidth="1"/>
    <col min="6402" max="6402" width="8.5" style="748" customWidth="1"/>
    <col min="6403" max="6403" width="18.5" style="748" customWidth="1"/>
    <col min="6404" max="6404" width="13" style="748" bestFit="1" customWidth="1"/>
    <col min="6405" max="6405" width="9.5" style="748" bestFit="1" customWidth="1"/>
    <col min="6406" max="6655" width="9" style="748"/>
    <col min="6656" max="6656" width="4.3984375" style="748" customWidth="1"/>
    <col min="6657" max="6657" width="57.09765625" style="748" customWidth="1"/>
    <col min="6658" max="6658" width="8.5" style="748" customWidth="1"/>
    <col min="6659" max="6659" width="18.5" style="748" customWidth="1"/>
    <col min="6660" max="6660" width="13" style="748" bestFit="1" customWidth="1"/>
    <col min="6661" max="6661" width="9.5" style="748" bestFit="1" customWidth="1"/>
    <col min="6662" max="6911" width="9" style="748"/>
    <col min="6912" max="6912" width="4.3984375" style="748" customWidth="1"/>
    <col min="6913" max="6913" width="57.09765625" style="748" customWidth="1"/>
    <col min="6914" max="6914" width="8.5" style="748" customWidth="1"/>
    <col min="6915" max="6915" width="18.5" style="748" customWidth="1"/>
    <col min="6916" max="6916" width="13" style="748" bestFit="1" customWidth="1"/>
    <col min="6917" max="6917" width="9.5" style="748" bestFit="1" customWidth="1"/>
    <col min="6918" max="7167" width="9" style="748"/>
    <col min="7168" max="7168" width="4.3984375" style="748" customWidth="1"/>
    <col min="7169" max="7169" width="57.09765625" style="748" customWidth="1"/>
    <col min="7170" max="7170" width="8.5" style="748" customWidth="1"/>
    <col min="7171" max="7171" width="18.5" style="748" customWidth="1"/>
    <col min="7172" max="7172" width="13" style="748" bestFit="1" customWidth="1"/>
    <col min="7173" max="7173" width="9.5" style="748" bestFit="1" customWidth="1"/>
    <col min="7174" max="7423" width="9" style="748"/>
    <col min="7424" max="7424" width="4.3984375" style="748" customWidth="1"/>
    <col min="7425" max="7425" width="57.09765625" style="748" customWidth="1"/>
    <col min="7426" max="7426" width="8.5" style="748" customWidth="1"/>
    <col min="7427" max="7427" width="18.5" style="748" customWidth="1"/>
    <col min="7428" max="7428" width="13" style="748" bestFit="1" customWidth="1"/>
    <col min="7429" max="7429" width="9.5" style="748" bestFit="1" customWidth="1"/>
    <col min="7430" max="7679" width="9" style="748"/>
    <col min="7680" max="7680" width="4.3984375" style="748" customWidth="1"/>
    <col min="7681" max="7681" width="57.09765625" style="748" customWidth="1"/>
    <col min="7682" max="7682" width="8.5" style="748" customWidth="1"/>
    <col min="7683" max="7683" width="18.5" style="748" customWidth="1"/>
    <col min="7684" max="7684" width="13" style="748" bestFit="1" customWidth="1"/>
    <col min="7685" max="7685" width="9.5" style="748" bestFit="1" customWidth="1"/>
    <col min="7686" max="7935" width="9" style="748"/>
    <col min="7936" max="7936" width="4.3984375" style="748" customWidth="1"/>
    <col min="7937" max="7937" width="57.09765625" style="748" customWidth="1"/>
    <col min="7938" max="7938" width="8.5" style="748" customWidth="1"/>
    <col min="7939" max="7939" width="18.5" style="748" customWidth="1"/>
    <col min="7940" max="7940" width="13" style="748" bestFit="1" customWidth="1"/>
    <col min="7941" max="7941" width="9.5" style="748" bestFit="1" customWidth="1"/>
    <col min="7942" max="8191" width="9" style="748"/>
    <col min="8192" max="8192" width="4.3984375" style="748" customWidth="1"/>
    <col min="8193" max="8193" width="57.09765625" style="748" customWidth="1"/>
    <col min="8194" max="8194" width="8.5" style="748" customWidth="1"/>
    <col min="8195" max="8195" width="18.5" style="748" customWidth="1"/>
    <col min="8196" max="8196" width="13" style="748" bestFit="1" customWidth="1"/>
    <col min="8197" max="8197" width="9.5" style="748" bestFit="1" customWidth="1"/>
    <col min="8198" max="8447" width="9" style="748"/>
    <col min="8448" max="8448" width="4.3984375" style="748" customWidth="1"/>
    <col min="8449" max="8449" width="57.09765625" style="748" customWidth="1"/>
    <col min="8450" max="8450" width="8.5" style="748" customWidth="1"/>
    <col min="8451" max="8451" width="18.5" style="748" customWidth="1"/>
    <col min="8452" max="8452" width="13" style="748" bestFit="1" customWidth="1"/>
    <col min="8453" max="8453" width="9.5" style="748" bestFit="1" customWidth="1"/>
    <col min="8454" max="8703" width="9" style="748"/>
    <col min="8704" max="8704" width="4.3984375" style="748" customWidth="1"/>
    <col min="8705" max="8705" width="57.09765625" style="748" customWidth="1"/>
    <col min="8706" max="8706" width="8.5" style="748" customWidth="1"/>
    <col min="8707" max="8707" width="18.5" style="748" customWidth="1"/>
    <col min="8708" max="8708" width="13" style="748" bestFit="1" customWidth="1"/>
    <col min="8709" max="8709" width="9.5" style="748" bestFit="1" customWidth="1"/>
    <col min="8710" max="8959" width="9" style="748"/>
    <col min="8960" max="8960" width="4.3984375" style="748" customWidth="1"/>
    <col min="8961" max="8961" width="57.09765625" style="748" customWidth="1"/>
    <col min="8962" max="8962" width="8.5" style="748" customWidth="1"/>
    <col min="8963" max="8963" width="18.5" style="748" customWidth="1"/>
    <col min="8964" max="8964" width="13" style="748" bestFit="1" customWidth="1"/>
    <col min="8965" max="8965" width="9.5" style="748" bestFit="1" customWidth="1"/>
    <col min="8966" max="9215" width="9" style="748"/>
    <col min="9216" max="9216" width="4.3984375" style="748" customWidth="1"/>
    <col min="9217" max="9217" width="57.09765625" style="748" customWidth="1"/>
    <col min="9218" max="9218" width="8.5" style="748" customWidth="1"/>
    <col min="9219" max="9219" width="18.5" style="748" customWidth="1"/>
    <col min="9220" max="9220" width="13" style="748" bestFit="1" customWidth="1"/>
    <col min="9221" max="9221" width="9.5" style="748" bestFit="1" customWidth="1"/>
    <col min="9222" max="9471" width="9" style="748"/>
    <col min="9472" max="9472" width="4.3984375" style="748" customWidth="1"/>
    <col min="9473" max="9473" width="57.09765625" style="748" customWidth="1"/>
    <col min="9474" max="9474" width="8.5" style="748" customWidth="1"/>
    <col min="9475" max="9475" width="18.5" style="748" customWidth="1"/>
    <col min="9476" max="9476" width="13" style="748" bestFit="1" customWidth="1"/>
    <col min="9477" max="9477" width="9.5" style="748" bestFit="1" customWidth="1"/>
    <col min="9478" max="9727" width="9" style="748"/>
    <col min="9728" max="9728" width="4.3984375" style="748" customWidth="1"/>
    <col min="9729" max="9729" width="57.09765625" style="748" customWidth="1"/>
    <col min="9730" max="9730" width="8.5" style="748" customWidth="1"/>
    <col min="9731" max="9731" width="18.5" style="748" customWidth="1"/>
    <col min="9732" max="9732" width="13" style="748" bestFit="1" customWidth="1"/>
    <col min="9733" max="9733" width="9.5" style="748" bestFit="1" customWidth="1"/>
    <col min="9734" max="9983" width="9" style="748"/>
    <col min="9984" max="9984" width="4.3984375" style="748" customWidth="1"/>
    <col min="9985" max="9985" width="57.09765625" style="748" customWidth="1"/>
    <col min="9986" max="9986" width="8.5" style="748" customWidth="1"/>
    <col min="9987" max="9987" width="18.5" style="748" customWidth="1"/>
    <col min="9988" max="9988" width="13" style="748" bestFit="1" customWidth="1"/>
    <col min="9989" max="9989" width="9.5" style="748" bestFit="1" customWidth="1"/>
    <col min="9990" max="10239" width="9" style="748"/>
    <col min="10240" max="10240" width="4.3984375" style="748" customWidth="1"/>
    <col min="10241" max="10241" width="57.09765625" style="748" customWidth="1"/>
    <col min="10242" max="10242" width="8.5" style="748" customWidth="1"/>
    <col min="10243" max="10243" width="18.5" style="748" customWidth="1"/>
    <col min="10244" max="10244" width="13" style="748" bestFit="1" customWidth="1"/>
    <col min="10245" max="10245" width="9.5" style="748" bestFit="1" customWidth="1"/>
    <col min="10246" max="10495" width="9" style="748"/>
    <col min="10496" max="10496" width="4.3984375" style="748" customWidth="1"/>
    <col min="10497" max="10497" width="57.09765625" style="748" customWidth="1"/>
    <col min="10498" max="10498" width="8.5" style="748" customWidth="1"/>
    <col min="10499" max="10499" width="18.5" style="748" customWidth="1"/>
    <col min="10500" max="10500" width="13" style="748" bestFit="1" customWidth="1"/>
    <col min="10501" max="10501" width="9.5" style="748" bestFit="1" customWidth="1"/>
    <col min="10502" max="10751" width="9" style="748"/>
    <col min="10752" max="10752" width="4.3984375" style="748" customWidth="1"/>
    <col min="10753" max="10753" width="57.09765625" style="748" customWidth="1"/>
    <col min="10754" max="10754" width="8.5" style="748" customWidth="1"/>
    <col min="10755" max="10755" width="18.5" style="748" customWidth="1"/>
    <col min="10756" max="10756" width="13" style="748" bestFit="1" customWidth="1"/>
    <col min="10757" max="10757" width="9.5" style="748" bestFit="1" customWidth="1"/>
    <col min="10758" max="11007" width="9" style="748"/>
    <col min="11008" max="11008" width="4.3984375" style="748" customWidth="1"/>
    <col min="11009" max="11009" width="57.09765625" style="748" customWidth="1"/>
    <col min="11010" max="11010" width="8.5" style="748" customWidth="1"/>
    <col min="11011" max="11011" width="18.5" style="748" customWidth="1"/>
    <col min="11012" max="11012" width="13" style="748" bestFit="1" customWidth="1"/>
    <col min="11013" max="11013" width="9.5" style="748" bestFit="1" customWidth="1"/>
    <col min="11014" max="11263" width="9" style="748"/>
    <col min="11264" max="11264" width="4.3984375" style="748" customWidth="1"/>
    <col min="11265" max="11265" width="57.09765625" style="748" customWidth="1"/>
    <col min="11266" max="11266" width="8.5" style="748" customWidth="1"/>
    <col min="11267" max="11267" width="18.5" style="748" customWidth="1"/>
    <col min="11268" max="11268" width="13" style="748" bestFit="1" customWidth="1"/>
    <col min="11269" max="11269" width="9.5" style="748" bestFit="1" customWidth="1"/>
    <col min="11270" max="11519" width="9" style="748"/>
    <col min="11520" max="11520" width="4.3984375" style="748" customWidth="1"/>
    <col min="11521" max="11521" width="57.09765625" style="748" customWidth="1"/>
    <col min="11522" max="11522" width="8.5" style="748" customWidth="1"/>
    <col min="11523" max="11523" width="18.5" style="748" customWidth="1"/>
    <col min="11524" max="11524" width="13" style="748" bestFit="1" customWidth="1"/>
    <col min="11525" max="11525" width="9.5" style="748" bestFit="1" customWidth="1"/>
    <col min="11526" max="11775" width="9" style="748"/>
    <col min="11776" max="11776" width="4.3984375" style="748" customWidth="1"/>
    <col min="11777" max="11777" width="57.09765625" style="748" customWidth="1"/>
    <col min="11778" max="11778" width="8.5" style="748" customWidth="1"/>
    <col min="11779" max="11779" width="18.5" style="748" customWidth="1"/>
    <col min="11780" max="11780" width="13" style="748" bestFit="1" customWidth="1"/>
    <col min="11781" max="11781" width="9.5" style="748" bestFit="1" customWidth="1"/>
    <col min="11782" max="12031" width="9" style="748"/>
    <col min="12032" max="12032" width="4.3984375" style="748" customWidth="1"/>
    <col min="12033" max="12033" width="57.09765625" style="748" customWidth="1"/>
    <col min="12034" max="12034" width="8.5" style="748" customWidth="1"/>
    <col min="12035" max="12035" width="18.5" style="748" customWidth="1"/>
    <col min="12036" max="12036" width="13" style="748" bestFit="1" customWidth="1"/>
    <col min="12037" max="12037" width="9.5" style="748" bestFit="1" customWidth="1"/>
    <col min="12038" max="12287" width="9" style="748"/>
    <col min="12288" max="12288" width="4.3984375" style="748" customWidth="1"/>
    <col min="12289" max="12289" width="57.09765625" style="748" customWidth="1"/>
    <col min="12290" max="12290" width="8.5" style="748" customWidth="1"/>
    <col min="12291" max="12291" width="18.5" style="748" customWidth="1"/>
    <col min="12292" max="12292" width="13" style="748" bestFit="1" customWidth="1"/>
    <col min="12293" max="12293" width="9.5" style="748" bestFit="1" customWidth="1"/>
    <col min="12294" max="12543" width="9" style="748"/>
    <col min="12544" max="12544" width="4.3984375" style="748" customWidth="1"/>
    <col min="12545" max="12545" width="57.09765625" style="748" customWidth="1"/>
    <col min="12546" max="12546" width="8.5" style="748" customWidth="1"/>
    <col min="12547" max="12547" width="18.5" style="748" customWidth="1"/>
    <col min="12548" max="12548" width="13" style="748" bestFit="1" customWidth="1"/>
    <col min="12549" max="12549" width="9.5" style="748" bestFit="1" customWidth="1"/>
    <col min="12550" max="12799" width="9" style="748"/>
    <col min="12800" max="12800" width="4.3984375" style="748" customWidth="1"/>
    <col min="12801" max="12801" width="57.09765625" style="748" customWidth="1"/>
    <col min="12802" max="12802" width="8.5" style="748" customWidth="1"/>
    <col min="12803" max="12803" width="18.5" style="748" customWidth="1"/>
    <col min="12804" max="12804" width="13" style="748" bestFit="1" customWidth="1"/>
    <col min="12805" max="12805" width="9.5" style="748" bestFit="1" customWidth="1"/>
    <col min="12806" max="13055" width="9" style="748"/>
    <col min="13056" max="13056" width="4.3984375" style="748" customWidth="1"/>
    <col min="13057" max="13057" width="57.09765625" style="748" customWidth="1"/>
    <col min="13058" max="13058" width="8.5" style="748" customWidth="1"/>
    <col min="13059" max="13059" width="18.5" style="748" customWidth="1"/>
    <col min="13060" max="13060" width="13" style="748" bestFit="1" customWidth="1"/>
    <col min="13061" max="13061" width="9.5" style="748" bestFit="1" customWidth="1"/>
    <col min="13062" max="13311" width="9" style="748"/>
    <col min="13312" max="13312" width="4.3984375" style="748" customWidth="1"/>
    <col min="13313" max="13313" width="57.09765625" style="748" customWidth="1"/>
    <col min="13314" max="13314" width="8.5" style="748" customWidth="1"/>
    <col min="13315" max="13315" width="18.5" style="748" customWidth="1"/>
    <col min="13316" max="13316" width="13" style="748" bestFit="1" customWidth="1"/>
    <col min="13317" max="13317" width="9.5" style="748" bestFit="1" customWidth="1"/>
    <col min="13318" max="13567" width="9" style="748"/>
    <col min="13568" max="13568" width="4.3984375" style="748" customWidth="1"/>
    <col min="13569" max="13569" width="57.09765625" style="748" customWidth="1"/>
    <col min="13570" max="13570" width="8.5" style="748" customWidth="1"/>
    <col min="13571" max="13571" width="18.5" style="748" customWidth="1"/>
    <col min="13572" max="13572" width="13" style="748" bestFit="1" customWidth="1"/>
    <col min="13573" max="13573" width="9.5" style="748" bestFit="1" customWidth="1"/>
    <col min="13574" max="13823" width="9" style="748"/>
    <col min="13824" max="13824" width="4.3984375" style="748" customWidth="1"/>
    <col min="13825" max="13825" width="57.09765625" style="748" customWidth="1"/>
    <col min="13826" max="13826" width="8.5" style="748" customWidth="1"/>
    <col min="13827" max="13827" width="18.5" style="748" customWidth="1"/>
    <col min="13828" max="13828" width="13" style="748" bestFit="1" customWidth="1"/>
    <col min="13829" max="13829" width="9.5" style="748" bestFit="1" customWidth="1"/>
    <col min="13830" max="14079" width="9" style="748"/>
    <col min="14080" max="14080" width="4.3984375" style="748" customWidth="1"/>
    <col min="14081" max="14081" width="57.09765625" style="748" customWidth="1"/>
    <col min="14082" max="14082" width="8.5" style="748" customWidth="1"/>
    <col min="14083" max="14083" width="18.5" style="748" customWidth="1"/>
    <col min="14084" max="14084" width="13" style="748" bestFit="1" customWidth="1"/>
    <col min="14085" max="14085" width="9.5" style="748" bestFit="1" customWidth="1"/>
    <col min="14086" max="14335" width="9" style="748"/>
    <col min="14336" max="14336" width="4.3984375" style="748" customWidth="1"/>
    <col min="14337" max="14337" width="57.09765625" style="748" customWidth="1"/>
    <col min="14338" max="14338" width="8.5" style="748" customWidth="1"/>
    <col min="14339" max="14339" width="18.5" style="748" customWidth="1"/>
    <col min="14340" max="14340" width="13" style="748" bestFit="1" customWidth="1"/>
    <col min="14341" max="14341" width="9.5" style="748" bestFit="1" customWidth="1"/>
    <col min="14342" max="14591" width="9" style="748"/>
    <col min="14592" max="14592" width="4.3984375" style="748" customWidth="1"/>
    <col min="14593" max="14593" width="57.09765625" style="748" customWidth="1"/>
    <col min="14594" max="14594" width="8.5" style="748" customWidth="1"/>
    <col min="14595" max="14595" width="18.5" style="748" customWidth="1"/>
    <col min="14596" max="14596" width="13" style="748" bestFit="1" customWidth="1"/>
    <col min="14597" max="14597" width="9.5" style="748" bestFit="1" customWidth="1"/>
    <col min="14598" max="14847" width="9" style="748"/>
    <col min="14848" max="14848" width="4.3984375" style="748" customWidth="1"/>
    <col min="14849" max="14849" width="57.09765625" style="748" customWidth="1"/>
    <col min="14850" max="14850" width="8.5" style="748" customWidth="1"/>
    <col min="14851" max="14851" width="18.5" style="748" customWidth="1"/>
    <col min="14852" max="14852" width="13" style="748" bestFit="1" customWidth="1"/>
    <col min="14853" max="14853" width="9.5" style="748" bestFit="1" customWidth="1"/>
    <col min="14854" max="15103" width="9" style="748"/>
    <col min="15104" max="15104" width="4.3984375" style="748" customWidth="1"/>
    <col min="15105" max="15105" width="57.09765625" style="748" customWidth="1"/>
    <col min="15106" max="15106" width="8.5" style="748" customWidth="1"/>
    <col min="15107" max="15107" width="18.5" style="748" customWidth="1"/>
    <col min="15108" max="15108" width="13" style="748" bestFit="1" customWidth="1"/>
    <col min="15109" max="15109" width="9.5" style="748" bestFit="1" customWidth="1"/>
    <col min="15110" max="15359" width="9" style="748"/>
    <col min="15360" max="15360" width="4.3984375" style="748" customWidth="1"/>
    <col min="15361" max="15361" width="57.09765625" style="748" customWidth="1"/>
    <col min="15362" max="15362" width="8.5" style="748" customWidth="1"/>
    <col min="15363" max="15363" width="18.5" style="748" customWidth="1"/>
    <col min="15364" max="15364" width="13" style="748" bestFit="1" customWidth="1"/>
    <col min="15365" max="15365" width="9.5" style="748" bestFit="1" customWidth="1"/>
    <col min="15366" max="15615" width="9" style="748"/>
    <col min="15616" max="15616" width="4.3984375" style="748" customWidth="1"/>
    <col min="15617" max="15617" width="57.09765625" style="748" customWidth="1"/>
    <col min="15618" max="15618" width="8.5" style="748" customWidth="1"/>
    <col min="15619" max="15619" width="18.5" style="748" customWidth="1"/>
    <col min="15620" max="15620" width="13" style="748" bestFit="1" customWidth="1"/>
    <col min="15621" max="15621" width="9.5" style="748" bestFit="1" customWidth="1"/>
    <col min="15622" max="15871" width="9" style="748"/>
    <col min="15872" max="15872" width="4.3984375" style="748" customWidth="1"/>
    <col min="15873" max="15873" width="57.09765625" style="748" customWidth="1"/>
    <col min="15874" max="15874" width="8.5" style="748" customWidth="1"/>
    <col min="15875" max="15875" width="18.5" style="748" customWidth="1"/>
    <col min="15876" max="15876" width="13" style="748" bestFit="1" customWidth="1"/>
    <col min="15877" max="15877" width="9.5" style="748" bestFit="1" customWidth="1"/>
    <col min="15878" max="16127" width="9" style="748"/>
    <col min="16128" max="16128" width="4.3984375" style="748" customWidth="1"/>
    <col min="16129" max="16129" width="57.09765625" style="748" customWidth="1"/>
    <col min="16130" max="16130" width="8.5" style="748" customWidth="1"/>
    <col min="16131" max="16131" width="18.5" style="748" customWidth="1"/>
    <col min="16132" max="16132" width="13" style="748" bestFit="1" customWidth="1"/>
    <col min="16133" max="16133" width="9.5" style="748" bestFit="1" customWidth="1"/>
    <col min="16134" max="16384" width="9" style="748"/>
  </cols>
  <sheetData>
    <row r="1" spans="1:8" s="396" customFormat="1" ht="18.7" customHeight="1" x14ac:dyDescent="0.2">
      <c r="A1" s="1655" t="s">
        <v>412</v>
      </c>
      <c r="B1" s="1655"/>
      <c r="C1" s="1655"/>
      <c r="D1" s="1655"/>
      <c r="E1" s="735"/>
      <c r="F1" s="736"/>
      <c r="G1" s="736"/>
      <c r="H1" s="736"/>
    </row>
    <row r="2" spans="1:8" s="396" customFormat="1" ht="18.7" customHeight="1" x14ac:dyDescent="0.2">
      <c r="A2" s="1656" t="e">
        <f>'胡蝶蘭ﾌｧｰﾑ）3-5号'!X36</f>
        <v>#REF!</v>
      </c>
      <c r="B2" s="1656"/>
      <c r="C2" s="1656"/>
      <c r="D2" s="1656"/>
      <c r="E2" s="735"/>
      <c r="F2" s="736"/>
      <c r="G2" s="736"/>
      <c r="H2" s="736"/>
    </row>
    <row r="3" spans="1:8" s="396" customFormat="1" ht="18.7" customHeight="1" x14ac:dyDescent="0.2">
      <c r="A3" s="396" t="s">
        <v>413</v>
      </c>
      <c r="C3" s="397"/>
      <c r="D3" s="398"/>
      <c r="E3" s="735"/>
      <c r="F3" s="736"/>
      <c r="G3" s="736"/>
      <c r="H3" s="736"/>
    </row>
    <row r="4" spans="1:8" s="396" customFormat="1" ht="23.15" customHeight="1" x14ac:dyDescent="0.2">
      <c r="A4" s="1654" t="s">
        <v>528</v>
      </c>
      <c r="B4" s="1657"/>
      <c r="C4" s="446" t="s">
        <v>414</v>
      </c>
      <c r="D4" s="415">
        <f>E4</f>
        <v>18888118</v>
      </c>
      <c r="E4" s="737">
        <v>18888118</v>
      </c>
      <c r="F4" s="738"/>
      <c r="G4" s="738"/>
      <c r="H4" s="736"/>
    </row>
    <row r="5" spans="1:8" s="396" customFormat="1" ht="23.15" customHeight="1" x14ac:dyDescent="0.2">
      <c r="A5" s="1654" t="s">
        <v>529</v>
      </c>
      <c r="B5" s="1657"/>
      <c r="C5" s="446" t="s">
        <v>415</v>
      </c>
      <c r="D5" s="415">
        <f t="shared" ref="D5:D7" si="0">E5</f>
        <v>1803390</v>
      </c>
      <c r="E5" s="737">
        <v>1803390</v>
      </c>
      <c r="F5" s="738"/>
      <c r="G5" s="738"/>
      <c r="H5" s="736"/>
    </row>
    <row r="6" spans="1:8" s="396" customFormat="1" ht="23.15" customHeight="1" x14ac:dyDescent="0.2">
      <c r="A6" s="1653" t="s">
        <v>530</v>
      </c>
      <c r="B6" s="1654"/>
      <c r="C6" s="446" t="s">
        <v>416</v>
      </c>
      <c r="D6" s="415">
        <f t="shared" si="0"/>
        <v>2440000</v>
      </c>
      <c r="E6" s="737">
        <v>2440000</v>
      </c>
      <c r="F6" s="738"/>
      <c r="G6" s="738"/>
      <c r="H6" s="736"/>
    </row>
    <row r="7" spans="1:8" s="396" customFormat="1" ht="23.15" customHeight="1" x14ac:dyDescent="0.2">
      <c r="A7" s="1653" t="s">
        <v>531</v>
      </c>
      <c r="B7" s="1654"/>
      <c r="C7" s="446" t="s">
        <v>417</v>
      </c>
      <c r="D7" s="415">
        <f t="shared" si="0"/>
        <v>26220000</v>
      </c>
      <c r="E7" s="737">
        <v>26220000</v>
      </c>
      <c r="F7" s="738"/>
      <c r="G7" s="738"/>
      <c r="H7" s="736"/>
    </row>
    <row r="8" spans="1:8" s="396" customFormat="1" ht="23.15" customHeight="1" x14ac:dyDescent="0.2">
      <c r="A8" s="1653" t="s">
        <v>532</v>
      </c>
      <c r="B8" s="1654"/>
      <c r="C8" s="446" t="s">
        <v>535</v>
      </c>
      <c r="D8" s="415">
        <f>E8</f>
        <v>59990000</v>
      </c>
      <c r="E8" s="737">
        <v>59990000</v>
      </c>
      <c r="G8" s="738"/>
      <c r="H8" s="736"/>
    </row>
    <row r="9" spans="1:8" s="396" customFormat="1" ht="23.15" customHeight="1" thickBot="1" x14ac:dyDescent="0.25">
      <c r="A9" s="1653" t="s">
        <v>537</v>
      </c>
      <c r="B9" s="1654"/>
      <c r="C9" s="446" t="s">
        <v>538</v>
      </c>
      <c r="D9" s="415">
        <f>E9</f>
        <v>13748100</v>
      </c>
      <c r="E9" s="737">
        <v>13748100</v>
      </c>
      <c r="F9" s="738"/>
      <c r="G9" s="738"/>
      <c r="H9" s="736"/>
    </row>
    <row r="10" spans="1:8" s="396" customFormat="1" ht="23.15" hidden="1" customHeight="1" thickBot="1" x14ac:dyDescent="0.25">
      <c r="A10" s="1658"/>
      <c r="B10" s="1641"/>
      <c r="C10" s="394"/>
      <c r="D10" s="416"/>
      <c r="E10" s="737"/>
      <c r="F10" s="738"/>
      <c r="G10" s="738"/>
      <c r="H10" s="736"/>
    </row>
    <row r="11" spans="1:8" s="741" customFormat="1" ht="23.15" customHeight="1" thickTop="1" x14ac:dyDescent="0.2">
      <c r="A11" s="1636" t="s">
        <v>418</v>
      </c>
      <c r="B11" s="1637"/>
      <c r="C11" s="1638"/>
      <c r="D11" s="417">
        <f>SUM(D4:D10)</f>
        <v>123089608</v>
      </c>
      <c r="E11" s="737"/>
      <c r="F11" s="739"/>
      <c r="G11" s="739"/>
      <c r="H11" s="740"/>
    </row>
    <row r="12" spans="1:8" s="741" customFormat="1" ht="23.15" customHeight="1" x14ac:dyDescent="0.2">
      <c r="A12" s="1659" t="s">
        <v>419</v>
      </c>
      <c r="B12" s="1660"/>
      <c r="C12" s="1661"/>
      <c r="D12" s="418">
        <f>ROUNDDOWN(D11*1.1,0)</f>
        <v>135398568</v>
      </c>
      <c r="E12" s="735"/>
      <c r="F12" s="740"/>
      <c r="G12" s="740"/>
      <c r="H12" s="740"/>
    </row>
    <row r="13" spans="1:8" s="741" customFormat="1" ht="23.15" customHeight="1" x14ac:dyDescent="0.2">
      <c r="A13" s="395"/>
      <c r="B13" s="395"/>
      <c r="C13" s="395"/>
      <c r="D13" s="247"/>
      <c r="E13" s="735"/>
      <c r="F13" s="740"/>
      <c r="G13" s="740"/>
      <c r="H13" s="740"/>
    </row>
    <row r="14" spans="1:8" s="396" customFormat="1" ht="24.95" customHeight="1" x14ac:dyDescent="0.2">
      <c r="A14" s="396" t="s">
        <v>420</v>
      </c>
      <c r="C14" s="397"/>
      <c r="D14" s="398"/>
      <c r="E14" s="735"/>
      <c r="F14" s="736"/>
      <c r="G14" s="736"/>
      <c r="H14" s="736"/>
    </row>
    <row r="15" spans="1:8" s="396" customFormat="1" ht="23.15" customHeight="1" x14ac:dyDescent="0.2">
      <c r="A15" s="1643" t="str">
        <f>A4</f>
        <v>カーテン部材</v>
      </c>
      <c r="B15" s="1644"/>
      <c r="C15" s="399" t="s">
        <v>421</v>
      </c>
      <c r="D15" s="415">
        <f>SUM(D16:D20)</f>
        <v>0</v>
      </c>
      <c r="E15" s="735"/>
      <c r="F15" s="736"/>
      <c r="G15" s="736"/>
      <c r="H15" s="736"/>
    </row>
    <row r="16" spans="1:8" s="396" customFormat="1" ht="9.6999999999999993" hidden="1" customHeight="1" x14ac:dyDescent="0.2">
      <c r="A16" s="400"/>
      <c r="B16" s="1645"/>
      <c r="C16" s="1646"/>
      <c r="D16" s="419"/>
      <c r="E16" s="735"/>
      <c r="F16" s="736"/>
      <c r="G16" s="736"/>
      <c r="H16" s="736"/>
    </row>
    <row r="17" spans="1:8" s="396" customFormat="1" ht="9.6999999999999993" hidden="1" customHeight="1" x14ac:dyDescent="0.2">
      <c r="A17" s="400"/>
      <c r="B17" s="1647"/>
      <c r="C17" s="1648"/>
      <c r="D17" s="420"/>
      <c r="E17" s="735"/>
      <c r="F17" s="736"/>
      <c r="G17" s="736"/>
      <c r="H17" s="736"/>
    </row>
    <row r="18" spans="1:8" s="396" customFormat="1" ht="9.6999999999999993" hidden="1" customHeight="1" x14ac:dyDescent="0.2">
      <c r="A18" s="400"/>
      <c r="B18" s="1647"/>
      <c r="C18" s="1648"/>
      <c r="D18" s="420"/>
      <c r="E18" s="735"/>
      <c r="F18" s="736"/>
      <c r="G18" s="736"/>
      <c r="H18" s="736"/>
    </row>
    <row r="19" spans="1:8" s="396" customFormat="1" ht="9.6999999999999993" hidden="1" customHeight="1" x14ac:dyDescent="0.2">
      <c r="A19" s="400"/>
      <c r="B19" s="1647"/>
      <c r="C19" s="1648"/>
      <c r="D19" s="420"/>
      <c r="E19" s="735"/>
      <c r="F19" s="736"/>
      <c r="G19" s="736"/>
      <c r="H19" s="736"/>
    </row>
    <row r="20" spans="1:8" s="396" customFormat="1" ht="9.6999999999999993" hidden="1" customHeight="1" x14ac:dyDescent="0.2">
      <c r="A20" s="400"/>
      <c r="B20" s="1649"/>
      <c r="C20" s="1650"/>
      <c r="D20" s="421"/>
      <c r="E20" s="735"/>
      <c r="F20" s="736"/>
      <c r="G20" s="736"/>
      <c r="H20" s="736"/>
    </row>
    <row r="21" spans="1:8" s="396" customFormat="1" ht="23.15" customHeight="1" x14ac:dyDescent="0.2">
      <c r="A21" s="1643" t="str">
        <f>A5</f>
        <v>灌水部材</v>
      </c>
      <c r="B21" s="1644"/>
      <c r="C21" s="399" t="s">
        <v>422</v>
      </c>
      <c r="D21" s="415">
        <f>SUM(D22:D26)</f>
        <v>0</v>
      </c>
      <c r="E21" s="735"/>
      <c r="F21" s="736"/>
      <c r="G21" s="736"/>
      <c r="H21" s="736"/>
    </row>
    <row r="22" spans="1:8" s="396" customFormat="1" ht="9.6999999999999993" hidden="1" customHeight="1" x14ac:dyDescent="0.2">
      <c r="A22" s="400"/>
      <c r="B22" s="1645"/>
      <c r="C22" s="1646"/>
      <c r="D22" s="419"/>
      <c r="E22" s="735"/>
      <c r="F22" s="736"/>
      <c r="G22" s="736"/>
      <c r="H22" s="736"/>
    </row>
    <row r="23" spans="1:8" s="396" customFormat="1" ht="9.6999999999999993" hidden="1" customHeight="1" x14ac:dyDescent="0.2">
      <c r="A23" s="400"/>
      <c r="B23" s="1647"/>
      <c r="C23" s="1648"/>
      <c r="D23" s="420"/>
      <c r="E23" s="735"/>
      <c r="F23" s="736"/>
      <c r="G23" s="736"/>
      <c r="H23" s="736"/>
    </row>
    <row r="24" spans="1:8" s="396" customFormat="1" ht="9.6999999999999993" hidden="1" customHeight="1" x14ac:dyDescent="0.2">
      <c r="A24" s="400"/>
      <c r="B24" s="1647"/>
      <c r="C24" s="1648"/>
      <c r="D24" s="420"/>
      <c r="E24" s="735"/>
      <c r="F24" s="736"/>
      <c r="G24" s="736"/>
      <c r="H24" s="736"/>
    </row>
    <row r="25" spans="1:8" s="396" customFormat="1" ht="9.6999999999999993" hidden="1" customHeight="1" x14ac:dyDescent="0.2">
      <c r="A25" s="400"/>
      <c r="B25" s="1647"/>
      <c r="C25" s="1648"/>
      <c r="D25" s="420"/>
      <c r="E25" s="735"/>
      <c r="F25" s="736"/>
      <c r="G25" s="736"/>
      <c r="H25" s="736"/>
    </row>
    <row r="26" spans="1:8" s="396" customFormat="1" ht="9.6999999999999993" hidden="1" customHeight="1" x14ac:dyDescent="0.2">
      <c r="A26" s="400"/>
      <c r="B26" s="1649"/>
      <c r="C26" s="1650"/>
      <c r="D26" s="421"/>
      <c r="E26" s="735"/>
      <c r="F26" s="736"/>
      <c r="G26" s="736"/>
      <c r="H26" s="736"/>
    </row>
    <row r="27" spans="1:8" s="396" customFormat="1" ht="23.15" customHeight="1" x14ac:dyDescent="0.2">
      <c r="A27" s="1643" t="str">
        <f>A6</f>
        <v>循環扇部材</v>
      </c>
      <c r="B27" s="1644"/>
      <c r="C27" s="399" t="s">
        <v>423</v>
      </c>
      <c r="D27" s="415">
        <f>SUM(D28:D32)</f>
        <v>0</v>
      </c>
      <c r="E27" s="735"/>
      <c r="F27" s="736"/>
      <c r="G27" s="736"/>
      <c r="H27" s="736"/>
    </row>
    <row r="28" spans="1:8" s="396" customFormat="1" ht="9.6999999999999993" hidden="1" customHeight="1" x14ac:dyDescent="0.2">
      <c r="A28" s="400"/>
      <c r="B28" s="1645"/>
      <c r="C28" s="1646"/>
      <c r="D28" s="419"/>
      <c r="E28" s="735"/>
      <c r="F28" s="736"/>
      <c r="G28" s="736"/>
      <c r="H28" s="736"/>
    </row>
    <row r="29" spans="1:8" s="396" customFormat="1" ht="9.6999999999999993" hidden="1" customHeight="1" x14ac:dyDescent="0.2">
      <c r="A29" s="400"/>
      <c r="B29" s="1647"/>
      <c r="C29" s="1648"/>
      <c r="D29" s="420"/>
      <c r="E29" s="735"/>
      <c r="F29" s="736"/>
      <c r="G29" s="736"/>
      <c r="H29" s="736"/>
    </row>
    <row r="30" spans="1:8" s="396" customFormat="1" ht="9.6999999999999993" hidden="1" customHeight="1" x14ac:dyDescent="0.2">
      <c r="A30" s="400"/>
      <c r="B30" s="1647"/>
      <c r="C30" s="1648"/>
      <c r="D30" s="420"/>
      <c r="E30" s="735"/>
      <c r="F30" s="736"/>
      <c r="G30" s="736"/>
      <c r="H30" s="736"/>
    </row>
    <row r="31" spans="1:8" s="396" customFormat="1" ht="9.6999999999999993" hidden="1" customHeight="1" x14ac:dyDescent="0.2">
      <c r="A31" s="400"/>
      <c r="B31" s="1647"/>
      <c r="C31" s="1648"/>
      <c r="D31" s="420"/>
      <c r="E31" s="735"/>
      <c r="F31" s="736"/>
      <c r="G31" s="736"/>
      <c r="H31" s="736"/>
    </row>
    <row r="32" spans="1:8" s="396" customFormat="1" ht="9.6999999999999993" hidden="1" customHeight="1" x14ac:dyDescent="0.2">
      <c r="A32" s="400"/>
      <c r="B32" s="1649"/>
      <c r="C32" s="1650"/>
      <c r="D32" s="421"/>
      <c r="E32" s="735"/>
      <c r="F32" s="736"/>
      <c r="G32" s="736"/>
      <c r="H32" s="736"/>
    </row>
    <row r="33" spans="1:8" s="396" customFormat="1" ht="23.15" customHeight="1" x14ac:dyDescent="0.2">
      <c r="A33" s="1643" t="str">
        <f>A7</f>
        <v>栽培ベンチ部材</v>
      </c>
      <c r="B33" s="1644"/>
      <c r="C33" s="399" t="s">
        <v>424</v>
      </c>
      <c r="D33" s="415">
        <f>SUM(D34:D38)</f>
        <v>0</v>
      </c>
      <c r="E33" s="735"/>
      <c r="F33" s="736"/>
      <c r="G33" s="736"/>
      <c r="H33" s="736"/>
    </row>
    <row r="34" spans="1:8" s="396" customFormat="1" ht="9.6999999999999993" hidden="1" customHeight="1" x14ac:dyDescent="0.2">
      <c r="A34" s="400"/>
      <c r="B34" s="1645"/>
      <c r="C34" s="1646"/>
      <c r="D34" s="419"/>
      <c r="E34" s="735"/>
      <c r="F34" s="736"/>
      <c r="G34" s="736"/>
      <c r="H34" s="736"/>
    </row>
    <row r="35" spans="1:8" s="396" customFormat="1" ht="9.6999999999999993" hidden="1" customHeight="1" x14ac:dyDescent="0.2">
      <c r="A35" s="400"/>
      <c r="B35" s="1647"/>
      <c r="C35" s="1648"/>
      <c r="D35" s="420"/>
      <c r="E35" s="735"/>
      <c r="F35" s="736"/>
      <c r="G35" s="736"/>
      <c r="H35" s="736"/>
    </row>
    <row r="36" spans="1:8" s="396" customFormat="1" ht="9.6999999999999993" hidden="1" customHeight="1" x14ac:dyDescent="0.2">
      <c r="A36" s="400"/>
      <c r="B36" s="1647"/>
      <c r="C36" s="1648"/>
      <c r="D36" s="420"/>
      <c r="E36" s="735"/>
      <c r="F36" s="736"/>
      <c r="G36" s="736"/>
      <c r="H36" s="736"/>
    </row>
    <row r="37" spans="1:8" s="396" customFormat="1" ht="9.6999999999999993" hidden="1" customHeight="1" x14ac:dyDescent="0.2">
      <c r="A37" s="400"/>
      <c r="B37" s="1647"/>
      <c r="C37" s="1648"/>
      <c r="D37" s="420"/>
      <c r="E37" s="735"/>
      <c r="F37" s="736"/>
      <c r="G37" s="736"/>
      <c r="H37" s="736"/>
    </row>
    <row r="38" spans="1:8" s="396" customFormat="1" ht="9.6999999999999993" hidden="1" customHeight="1" x14ac:dyDescent="0.2">
      <c r="A38" s="400"/>
      <c r="B38" s="1649"/>
      <c r="C38" s="1650"/>
      <c r="D38" s="421"/>
      <c r="E38" s="735"/>
      <c r="F38" s="736"/>
      <c r="G38" s="736"/>
      <c r="H38" s="736"/>
    </row>
    <row r="39" spans="1:8" s="396" customFormat="1" ht="23.15" customHeight="1" x14ac:dyDescent="0.2">
      <c r="A39" s="1643" t="str">
        <f>A8</f>
        <v>ヒートポンプ部材</v>
      </c>
      <c r="B39" s="1644"/>
      <c r="C39" s="399" t="s">
        <v>425</v>
      </c>
      <c r="D39" s="415">
        <f>SUM(D40:D44)</f>
        <v>0</v>
      </c>
      <c r="E39" s="735"/>
      <c r="F39" s="736"/>
      <c r="G39" s="736"/>
      <c r="H39" s="736"/>
    </row>
    <row r="40" spans="1:8" s="396" customFormat="1" ht="9.6999999999999993" hidden="1" customHeight="1" x14ac:dyDescent="0.2">
      <c r="A40" s="400"/>
      <c r="B40" s="1645"/>
      <c r="C40" s="1646"/>
      <c r="D40" s="419"/>
      <c r="E40" s="735"/>
      <c r="F40" s="736"/>
      <c r="G40" s="736"/>
      <c r="H40" s="736"/>
    </row>
    <row r="41" spans="1:8" s="396" customFormat="1" ht="9.6999999999999993" hidden="1" customHeight="1" x14ac:dyDescent="0.2">
      <c r="A41" s="400"/>
      <c r="B41" s="1647"/>
      <c r="C41" s="1648"/>
      <c r="D41" s="420"/>
      <c r="E41" s="735"/>
      <c r="F41" s="736"/>
      <c r="G41" s="736"/>
      <c r="H41" s="736"/>
    </row>
    <row r="42" spans="1:8" s="396" customFormat="1" ht="9.6999999999999993" hidden="1" customHeight="1" x14ac:dyDescent="0.2">
      <c r="A42" s="400"/>
      <c r="B42" s="1647"/>
      <c r="C42" s="1648"/>
      <c r="D42" s="420"/>
      <c r="E42" s="735"/>
      <c r="F42" s="736"/>
      <c r="G42" s="736"/>
      <c r="H42" s="736"/>
    </row>
    <row r="43" spans="1:8" s="396" customFormat="1" ht="9.6999999999999993" hidden="1" customHeight="1" x14ac:dyDescent="0.2">
      <c r="A43" s="400"/>
      <c r="B43" s="1647"/>
      <c r="C43" s="1648"/>
      <c r="D43" s="420"/>
      <c r="E43" s="735"/>
      <c r="F43" s="736"/>
      <c r="G43" s="736"/>
      <c r="H43" s="736"/>
    </row>
    <row r="44" spans="1:8" s="396" customFormat="1" ht="9.6999999999999993" hidden="1" customHeight="1" x14ac:dyDescent="0.2">
      <c r="A44" s="400"/>
      <c r="B44" s="1649"/>
      <c r="C44" s="1650"/>
      <c r="D44" s="421"/>
      <c r="E44" s="735"/>
      <c r="F44" s="736"/>
      <c r="G44" s="736"/>
      <c r="H44" s="736"/>
    </row>
    <row r="45" spans="1:8" s="396" customFormat="1" ht="23.15" customHeight="1" x14ac:dyDescent="0.2">
      <c r="A45" s="1643" t="str">
        <f>A9</f>
        <v>電気部材</v>
      </c>
      <c r="B45" s="1644"/>
      <c r="C45" s="399" t="s">
        <v>426</v>
      </c>
      <c r="D45" s="415">
        <f>SUM(D46:D50)</f>
        <v>4630000</v>
      </c>
      <c r="E45" s="735"/>
      <c r="F45" s="736"/>
      <c r="G45" s="736"/>
      <c r="H45" s="736"/>
    </row>
    <row r="46" spans="1:8" s="396" customFormat="1" ht="9.6999999999999993" customHeight="1" thickBot="1" x14ac:dyDescent="0.25">
      <c r="A46" s="400"/>
      <c r="B46" s="1651" t="s">
        <v>546</v>
      </c>
      <c r="C46" s="1652"/>
      <c r="D46" s="419">
        <v>4630000</v>
      </c>
      <c r="E46" s="735"/>
      <c r="F46" s="736"/>
      <c r="G46" s="736"/>
      <c r="H46" s="736"/>
    </row>
    <row r="47" spans="1:8" s="396" customFormat="1" ht="9.6999999999999993" hidden="1" customHeight="1" x14ac:dyDescent="0.2">
      <c r="A47" s="400"/>
      <c r="B47" s="1647"/>
      <c r="C47" s="1648"/>
      <c r="D47" s="420"/>
      <c r="E47" s="735"/>
      <c r="F47" s="736"/>
      <c r="G47" s="736"/>
      <c r="H47" s="736"/>
    </row>
    <row r="48" spans="1:8" s="396" customFormat="1" ht="9.6999999999999993" hidden="1" customHeight="1" x14ac:dyDescent="0.2">
      <c r="A48" s="400"/>
      <c r="B48" s="1647"/>
      <c r="C48" s="1648"/>
      <c r="D48" s="420"/>
      <c r="E48" s="735"/>
      <c r="F48" s="736"/>
      <c r="G48" s="736"/>
      <c r="H48" s="736"/>
    </row>
    <row r="49" spans="1:8" s="396" customFormat="1" ht="9.6999999999999993" hidden="1" customHeight="1" x14ac:dyDescent="0.2">
      <c r="A49" s="400"/>
      <c r="B49" s="1647"/>
      <c r="C49" s="1648"/>
      <c r="D49" s="420"/>
      <c r="E49" s="735"/>
      <c r="F49" s="736"/>
      <c r="G49" s="736"/>
      <c r="H49" s="736"/>
    </row>
    <row r="50" spans="1:8" s="396" customFormat="1" ht="9.6999999999999993" hidden="1" customHeight="1" thickBot="1" x14ac:dyDescent="0.25">
      <c r="A50" s="400"/>
      <c r="B50" s="1649"/>
      <c r="C50" s="1650"/>
      <c r="D50" s="421"/>
      <c r="E50" s="735"/>
      <c r="F50" s="736"/>
      <c r="G50" s="736"/>
      <c r="H50" s="736"/>
    </row>
    <row r="51" spans="1:8" s="396" customFormat="1" ht="23.15" hidden="1" customHeight="1" x14ac:dyDescent="0.2">
      <c r="A51" s="1643"/>
      <c r="B51" s="1644"/>
      <c r="C51" s="399" t="s">
        <v>427</v>
      </c>
      <c r="D51" s="415">
        <f>SUM(D52:D56)</f>
        <v>0</v>
      </c>
      <c r="E51" s="735"/>
      <c r="F51" s="736"/>
      <c r="G51" s="736"/>
      <c r="H51" s="736"/>
    </row>
    <row r="52" spans="1:8" s="396" customFormat="1" ht="9.6999999999999993" hidden="1" customHeight="1" x14ac:dyDescent="0.2">
      <c r="A52" s="400"/>
      <c r="B52" s="1645"/>
      <c r="C52" s="1646"/>
      <c r="D52" s="419"/>
      <c r="E52" s="735"/>
      <c r="F52" s="736"/>
      <c r="G52" s="736"/>
      <c r="H52" s="736"/>
    </row>
    <row r="53" spans="1:8" s="396" customFormat="1" ht="9.6999999999999993" hidden="1" customHeight="1" x14ac:dyDescent="0.2">
      <c r="A53" s="400"/>
      <c r="B53" s="1647"/>
      <c r="C53" s="1648"/>
      <c r="D53" s="420"/>
      <c r="E53" s="735"/>
      <c r="F53" s="736"/>
      <c r="G53" s="736"/>
      <c r="H53" s="736"/>
    </row>
    <row r="54" spans="1:8" s="396" customFormat="1" ht="9.6999999999999993" hidden="1" customHeight="1" x14ac:dyDescent="0.2">
      <c r="A54" s="400"/>
      <c r="B54" s="1647"/>
      <c r="C54" s="1648"/>
      <c r="D54" s="420"/>
      <c r="E54" s="735"/>
      <c r="F54" s="736"/>
      <c r="G54" s="736"/>
      <c r="H54" s="736"/>
    </row>
    <row r="55" spans="1:8" s="396" customFormat="1" ht="9.6999999999999993" hidden="1" customHeight="1" x14ac:dyDescent="0.2">
      <c r="A55" s="400"/>
      <c r="B55" s="1647"/>
      <c r="C55" s="1648"/>
      <c r="D55" s="420"/>
      <c r="E55" s="735"/>
      <c r="F55" s="736"/>
      <c r="G55" s="736"/>
      <c r="H55" s="736"/>
    </row>
    <row r="56" spans="1:8" s="396" customFormat="1" ht="9.6999999999999993" hidden="1" customHeight="1" x14ac:dyDescent="0.2">
      <c r="A56" s="400"/>
      <c r="B56" s="1649"/>
      <c r="C56" s="1650"/>
      <c r="D56" s="421"/>
      <c r="E56" s="735"/>
      <c r="F56" s="736"/>
      <c r="G56" s="736"/>
      <c r="H56" s="736"/>
    </row>
    <row r="57" spans="1:8" s="396" customFormat="1" ht="23.15" hidden="1" customHeight="1" x14ac:dyDescent="0.2">
      <c r="A57" s="1643">
        <f>A10</f>
        <v>0</v>
      </c>
      <c r="B57" s="1644"/>
      <c r="C57" s="399" t="s">
        <v>428</v>
      </c>
      <c r="D57" s="415">
        <f>SUM(D58:D62)</f>
        <v>0</v>
      </c>
      <c r="E57" s="735"/>
      <c r="F57" s="736"/>
      <c r="G57" s="736"/>
      <c r="H57" s="736"/>
    </row>
    <row r="58" spans="1:8" s="396" customFormat="1" ht="9.6999999999999993" hidden="1" customHeight="1" x14ac:dyDescent="0.2">
      <c r="A58" s="400"/>
      <c r="B58" s="1645"/>
      <c r="C58" s="1646"/>
      <c r="D58" s="419"/>
      <c r="E58" s="735"/>
      <c r="F58" s="736"/>
      <c r="G58" s="736"/>
      <c r="H58" s="736"/>
    </row>
    <row r="59" spans="1:8" s="396" customFormat="1" ht="9.6999999999999993" hidden="1" customHeight="1" x14ac:dyDescent="0.2">
      <c r="A59" s="400"/>
      <c r="B59" s="1647"/>
      <c r="C59" s="1648"/>
      <c r="D59" s="420"/>
      <c r="E59" s="735"/>
      <c r="F59" s="736"/>
      <c r="G59" s="736"/>
      <c r="H59" s="736"/>
    </row>
    <row r="60" spans="1:8" s="396" customFormat="1" ht="9.6999999999999993" hidden="1" customHeight="1" x14ac:dyDescent="0.2">
      <c r="A60" s="400"/>
      <c r="B60" s="1647"/>
      <c r="C60" s="1648"/>
      <c r="D60" s="420"/>
      <c r="E60" s="735"/>
      <c r="F60" s="736"/>
      <c r="G60" s="736"/>
      <c r="H60" s="736"/>
    </row>
    <row r="61" spans="1:8" s="396" customFormat="1" ht="9.6999999999999993" hidden="1" customHeight="1" x14ac:dyDescent="0.2">
      <c r="A61" s="400"/>
      <c r="B61" s="1647"/>
      <c r="C61" s="1648"/>
      <c r="D61" s="420"/>
      <c r="E61" s="735"/>
      <c r="F61" s="736"/>
      <c r="G61" s="736"/>
      <c r="H61" s="736"/>
    </row>
    <row r="62" spans="1:8" s="396" customFormat="1" ht="9.6999999999999993" hidden="1" customHeight="1" thickBot="1" x14ac:dyDescent="0.25">
      <c r="A62" s="400"/>
      <c r="B62" s="1634"/>
      <c r="C62" s="1635"/>
      <c r="D62" s="422"/>
      <c r="E62" s="735"/>
      <c r="F62" s="736"/>
      <c r="G62" s="736"/>
      <c r="H62" s="736"/>
    </row>
    <row r="63" spans="1:8" s="741" customFormat="1" ht="24.95" customHeight="1" thickTop="1" x14ac:dyDescent="0.2">
      <c r="A63" s="1636" t="s">
        <v>429</v>
      </c>
      <c r="B63" s="1637"/>
      <c r="C63" s="1638"/>
      <c r="D63" s="417">
        <f>SUM(D15:D62)/2</f>
        <v>4630000</v>
      </c>
      <c r="E63" s="735"/>
      <c r="F63" s="740"/>
      <c r="G63" s="740"/>
      <c r="H63" s="740"/>
    </row>
    <row r="64" spans="1:8" s="741" customFormat="1" ht="10" customHeight="1" x14ac:dyDescent="0.2">
      <c r="A64" s="401"/>
      <c r="B64" s="401"/>
      <c r="C64" s="395"/>
      <c r="D64" s="247"/>
      <c r="E64" s="735"/>
      <c r="F64" s="740"/>
      <c r="G64" s="740"/>
      <c r="H64" s="740"/>
    </row>
    <row r="65" spans="1:10" s="741" customFormat="1" ht="24.95" customHeight="1" x14ac:dyDescent="0.2">
      <c r="A65" s="396" t="s">
        <v>430</v>
      </c>
      <c r="B65" s="396"/>
      <c r="C65" s="397"/>
      <c r="D65" s="398"/>
      <c r="E65" s="735"/>
      <c r="F65" s="740"/>
      <c r="G65" s="740"/>
      <c r="H65" s="740"/>
    </row>
    <row r="66" spans="1:10" s="741" customFormat="1" ht="24.95" customHeight="1" x14ac:dyDescent="0.2">
      <c r="A66" s="402" t="s">
        <v>485</v>
      </c>
      <c r="B66" s="403"/>
      <c r="C66" s="399" t="s">
        <v>490</v>
      </c>
      <c r="D66" s="423">
        <f>D67+D68+D69+D70+D71</f>
        <v>92239608</v>
      </c>
      <c r="E66" s="742"/>
      <c r="F66" s="398"/>
      <c r="G66" s="740"/>
      <c r="H66" s="740"/>
      <c r="I66" s="740"/>
      <c r="J66" s="740"/>
    </row>
    <row r="67" spans="1:10" s="396" customFormat="1" ht="23.15" customHeight="1" x14ac:dyDescent="0.2">
      <c r="A67" s="424"/>
      <c r="B67" s="425" t="str">
        <f>A4</f>
        <v>カーテン部材</v>
      </c>
      <c r="C67" s="404" t="s">
        <v>431</v>
      </c>
      <c r="D67" s="426">
        <f>D4-D15</f>
        <v>18888118</v>
      </c>
      <c r="E67" s="735"/>
      <c r="F67" s="736"/>
      <c r="G67" s="736"/>
      <c r="H67" s="736"/>
    </row>
    <row r="68" spans="1:10" s="396" customFormat="1" ht="23.15" customHeight="1" x14ac:dyDescent="0.2">
      <c r="A68" s="424"/>
      <c r="B68" s="425" t="str">
        <f>A5</f>
        <v>灌水部材</v>
      </c>
      <c r="C68" s="404" t="s">
        <v>432</v>
      </c>
      <c r="D68" s="426">
        <f>D5-D21</f>
        <v>1803390</v>
      </c>
      <c r="E68" s="735"/>
      <c r="F68" s="736"/>
      <c r="G68" s="736"/>
      <c r="H68" s="736"/>
    </row>
    <row r="69" spans="1:10" s="396" customFormat="1" ht="23.15" customHeight="1" x14ac:dyDescent="0.2">
      <c r="A69" s="424"/>
      <c r="B69" s="425" t="str">
        <f>A6</f>
        <v>循環扇部材</v>
      </c>
      <c r="C69" s="404" t="s">
        <v>433</v>
      </c>
      <c r="D69" s="426">
        <f>D6-D27</f>
        <v>2440000</v>
      </c>
      <c r="E69" s="735"/>
      <c r="F69" s="736"/>
      <c r="G69" s="736"/>
      <c r="H69" s="736"/>
    </row>
    <row r="70" spans="1:10" s="396" customFormat="1" ht="23.15" customHeight="1" x14ac:dyDescent="0.2">
      <c r="A70" s="424"/>
      <c r="B70" s="427" t="str">
        <f>A8</f>
        <v>ヒートポンプ部材</v>
      </c>
      <c r="C70" s="405" t="s">
        <v>536</v>
      </c>
      <c r="D70" s="428">
        <f>D8-D39</f>
        <v>59990000</v>
      </c>
      <c r="E70" s="735"/>
      <c r="F70" s="736"/>
      <c r="G70" s="736"/>
      <c r="H70" s="736"/>
    </row>
    <row r="71" spans="1:10" s="396" customFormat="1" ht="23.15" customHeight="1" x14ac:dyDescent="0.2">
      <c r="A71" s="429"/>
      <c r="B71" s="430" t="str">
        <f>A45</f>
        <v>電気部材</v>
      </c>
      <c r="C71" s="406" t="s">
        <v>533</v>
      </c>
      <c r="D71" s="431">
        <f>D9-D45</f>
        <v>9118100</v>
      </c>
      <c r="E71" s="735"/>
      <c r="F71" s="736"/>
      <c r="G71" s="736"/>
      <c r="H71" s="736"/>
    </row>
    <row r="72" spans="1:10" s="396" customFormat="1" ht="23.15" customHeight="1" x14ac:dyDescent="0.2">
      <c r="A72" s="1643" t="s">
        <v>484</v>
      </c>
      <c r="B72" s="1644"/>
      <c r="C72" s="399" t="s">
        <v>489</v>
      </c>
      <c r="D72" s="415">
        <f>D73</f>
        <v>26220000</v>
      </c>
      <c r="E72" s="743"/>
      <c r="F72" s="744"/>
      <c r="G72" s="736"/>
      <c r="H72" s="736"/>
      <c r="I72" s="736"/>
      <c r="J72" s="736"/>
    </row>
    <row r="73" spans="1:10" s="396" customFormat="1" ht="23.15" customHeight="1" thickBot="1" x14ac:dyDescent="0.25">
      <c r="A73" s="432"/>
      <c r="B73" s="433" t="str">
        <f>A7</f>
        <v>栽培ベンチ部材</v>
      </c>
      <c r="C73" s="407" t="s">
        <v>434</v>
      </c>
      <c r="D73" s="434">
        <f>D7-D33</f>
        <v>26220000</v>
      </c>
      <c r="E73" s="735"/>
      <c r="F73" s="736"/>
      <c r="G73" s="736"/>
      <c r="H73" s="736"/>
    </row>
    <row r="74" spans="1:10" s="396" customFormat="1" ht="23.15" hidden="1" customHeight="1" thickTop="1" x14ac:dyDescent="0.2">
      <c r="A74" s="1639"/>
      <c r="B74" s="1640"/>
      <c r="C74" s="408"/>
      <c r="D74" s="435"/>
      <c r="E74" s="735"/>
      <c r="F74" s="736"/>
      <c r="G74" s="736"/>
      <c r="H74" s="736"/>
    </row>
    <row r="75" spans="1:10" s="396" customFormat="1" ht="23.15" hidden="1" customHeight="1" thickBot="1" x14ac:dyDescent="0.25">
      <c r="A75" s="1641"/>
      <c r="B75" s="1642"/>
      <c r="C75" s="394"/>
      <c r="D75" s="416"/>
      <c r="E75" s="735"/>
      <c r="F75" s="736"/>
      <c r="G75" s="736"/>
      <c r="H75" s="736"/>
    </row>
    <row r="76" spans="1:10" s="396" customFormat="1" ht="23.15" customHeight="1" thickTop="1" x14ac:dyDescent="0.2">
      <c r="A76" s="1636" t="s">
        <v>435</v>
      </c>
      <c r="B76" s="1637"/>
      <c r="C76" s="445" t="s">
        <v>436</v>
      </c>
      <c r="D76" s="436">
        <f>SUM(D66:D75)/2</f>
        <v>118459608</v>
      </c>
      <c r="E76" s="735"/>
      <c r="F76" s="736"/>
      <c r="G76" s="736"/>
      <c r="H76" s="736"/>
    </row>
    <row r="77" spans="1:10" s="396" customFormat="1" ht="10" customHeight="1" x14ac:dyDescent="0.2">
      <c r="A77" s="248"/>
      <c r="B77" s="248"/>
      <c r="C77" s="248"/>
      <c r="D77" s="249"/>
      <c r="E77" s="735"/>
      <c r="F77" s="736"/>
      <c r="G77" s="736"/>
      <c r="H77" s="736"/>
    </row>
    <row r="78" spans="1:10" s="741" customFormat="1" ht="24.95" customHeight="1" x14ac:dyDescent="0.2">
      <c r="A78" s="396" t="s">
        <v>437</v>
      </c>
      <c r="B78" s="396"/>
      <c r="C78" s="397"/>
      <c r="D78" s="398"/>
      <c r="E78" s="735"/>
      <c r="F78" s="740"/>
      <c r="G78" s="740"/>
      <c r="H78" s="740"/>
    </row>
    <row r="79" spans="1:10" s="741" customFormat="1" ht="21.05" customHeight="1" x14ac:dyDescent="0.2">
      <c r="A79" s="409" t="s">
        <v>486</v>
      </c>
      <c r="B79" s="410"/>
      <c r="C79" s="446" t="s">
        <v>491</v>
      </c>
      <c r="D79" s="745">
        <f>ROUNDDOWN(D66/2,-3)</f>
        <v>46119000</v>
      </c>
      <c r="E79" s="742"/>
      <c r="F79" s="398"/>
      <c r="G79" s="740"/>
      <c r="H79" s="740"/>
      <c r="I79" s="740"/>
      <c r="J79" s="740"/>
    </row>
    <row r="80" spans="1:10" s="396" customFormat="1" ht="23.15" customHeight="1" thickBot="1" x14ac:dyDescent="0.25">
      <c r="A80" s="411" t="s">
        <v>487</v>
      </c>
      <c r="B80" s="412"/>
      <c r="C80" s="413" t="s">
        <v>492</v>
      </c>
      <c r="D80" s="437">
        <f>ROUNDDOWN(D72/2,-3)</f>
        <v>13110000</v>
      </c>
      <c r="E80" s="743"/>
      <c r="F80" s="744"/>
      <c r="G80" s="736"/>
      <c r="H80" s="736"/>
      <c r="I80" s="736"/>
      <c r="J80" s="736"/>
    </row>
    <row r="81" spans="1:4" ht="27.7" customHeight="1" thickBot="1" x14ac:dyDescent="0.25">
      <c r="A81" s="1632" t="s">
        <v>438</v>
      </c>
      <c r="B81" s="1633"/>
      <c r="C81" s="414" t="s">
        <v>534</v>
      </c>
      <c r="D81" s="746">
        <f>ROUNDDOWN(D76*0.5,-3)</f>
        <v>59229000</v>
      </c>
    </row>
    <row r="82" spans="1:4" ht="20.25" customHeight="1" x14ac:dyDescent="0.2"/>
  </sheetData>
  <mergeCells count="65">
    <mergeCell ref="A15:B15"/>
    <mergeCell ref="B16:C16"/>
    <mergeCell ref="B17:C17"/>
    <mergeCell ref="A8:B8"/>
    <mergeCell ref="A9:B9"/>
    <mergeCell ref="A10:B10"/>
    <mergeCell ref="A11:C11"/>
    <mergeCell ref="A12:C12"/>
    <mergeCell ref="A7:B7"/>
    <mergeCell ref="A1:D1"/>
    <mergeCell ref="A2:D2"/>
    <mergeCell ref="A4:B4"/>
    <mergeCell ref="A5:B5"/>
    <mergeCell ref="A6:B6"/>
    <mergeCell ref="B18:C18"/>
    <mergeCell ref="B19:C19"/>
    <mergeCell ref="B32:C32"/>
    <mergeCell ref="A21:B21"/>
    <mergeCell ref="B22:C22"/>
    <mergeCell ref="B23:C23"/>
    <mergeCell ref="B24:C24"/>
    <mergeCell ref="B25:C25"/>
    <mergeCell ref="B26:C26"/>
    <mergeCell ref="A27:B27"/>
    <mergeCell ref="B28:C28"/>
    <mergeCell ref="B29:C29"/>
    <mergeCell ref="B30:C30"/>
    <mergeCell ref="B31:C31"/>
    <mergeCell ref="B20:C20"/>
    <mergeCell ref="B44:C44"/>
    <mergeCell ref="A33:B33"/>
    <mergeCell ref="B34:C34"/>
    <mergeCell ref="B35:C35"/>
    <mergeCell ref="B36:C36"/>
    <mergeCell ref="B37:C37"/>
    <mergeCell ref="B38:C38"/>
    <mergeCell ref="A39:B39"/>
    <mergeCell ref="B40:C40"/>
    <mergeCell ref="B41:C41"/>
    <mergeCell ref="B42:C42"/>
    <mergeCell ref="B43:C43"/>
    <mergeCell ref="B56:C56"/>
    <mergeCell ref="A45:B45"/>
    <mergeCell ref="B46:C46"/>
    <mergeCell ref="B47:C47"/>
    <mergeCell ref="B48:C48"/>
    <mergeCell ref="B49:C49"/>
    <mergeCell ref="B50:C50"/>
    <mergeCell ref="A51:B51"/>
    <mergeCell ref="B52:C52"/>
    <mergeCell ref="B53:C53"/>
    <mergeCell ref="B54:C54"/>
    <mergeCell ref="B55:C55"/>
    <mergeCell ref="A57:B57"/>
    <mergeCell ref="B58:C58"/>
    <mergeCell ref="B59:C59"/>
    <mergeCell ref="B60:C60"/>
    <mergeCell ref="B61:C61"/>
    <mergeCell ref="A81:B81"/>
    <mergeCell ref="B62:C62"/>
    <mergeCell ref="A63:C63"/>
    <mergeCell ref="A74:B74"/>
    <mergeCell ref="A75:B75"/>
    <mergeCell ref="A76:B76"/>
    <mergeCell ref="A72:B72"/>
  </mergeCells>
  <phoneticPr fontId="29"/>
  <pageMargins left="0.70866141732283472" right="0.70866141732283472" top="0.55118110236220474" bottom="0.15748031496062992" header="0.31496062992125984" footer="0.31496062992125984"/>
  <pageSetup paperSize="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B1:Q689"/>
  <sheetViews>
    <sheetView view="pageBreakPreview" topLeftCell="A16" zoomScale="85" zoomScaleNormal="100" zoomScaleSheetLayoutView="85" workbookViewId="0">
      <selection activeCell="T102" sqref="T102:W103"/>
    </sheetView>
  </sheetViews>
  <sheetFormatPr defaultColWidth="9" defaultRowHeight="13.3" x14ac:dyDescent="0.2"/>
  <cols>
    <col min="1" max="1" width="2.09765625" style="1" customWidth="1"/>
    <col min="2" max="2" width="16.5" style="1" customWidth="1"/>
    <col min="3" max="5" width="15.19921875" style="1" customWidth="1"/>
    <col min="6" max="6" width="16.3984375" style="1" customWidth="1"/>
    <col min="7" max="11" width="15.19921875" style="1" customWidth="1"/>
    <col min="12" max="12" width="15.19921875" style="26" customWidth="1"/>
    <col min="13" max="13" width="15.3984375" style="1" customWidth="1"/>
    <col min="14" max="15" width="12.69921875" style="1" customWidth="1"/>
    <col min="16" max="16" width="13.3984375" style="1" customWidth="1"/>
    <col min="17" max="18" width="12.69921875" style="1" customWidth="1"/>
    <col min="19" max="16384" width="9" style="1"/>
  </cols>
  <sheetData>
    <row r="1" spans="2:16" ht="16.5" customHeight="1" x14ac:dyDescent="0.2">
      <c r="C1" s="267" t="s">
        <v>460</v>
      </c>
    </row>
    <row r="2" spans="2:16" ht="18" customHeight="1" x14ac:dyDescent="0.2">
      <c r="B2" s="24" t="s">
        <v>22</v>
      </c>
      <c r="C2" s="1663" t="s">
        <v>191</v>
      </c>
      <c r="D2" s="1663"/>
      <c r="E2" s="1663"/>
      <c r="F2" s="24" t="s">
        <v>3</v>
      </c>
      <c r="G2" s="1663" t="s">
        <v>71</v>
      </c>
      <c r="H2" s="1663"/>
      <c r="L2" s="1"/>
    </row>
    <row r="3" spans="2:16" ht="18" customHeight="1" x14ac:dyDescent="0.2">
      <c r="B3" s="24" t="s">
        <v>2</v>
      </c>
      <c r="C3" s="1664" t="s">
        <v>70</v>
      </c>
      <c r="D3" s="1664"/>
      <c r="E3" s="1664"/>
      <c r="F3" s="24" t="s">
        <v>4</v>
      </c>
      <c r="G3" s="1664" t="s">
        <v>72</v>
      </c>
      <c r="H3" s="1664"/>
      <c r="L3" s="1"/>
    </row>
    <row r="4" spans="2:16" ht="13.6" customHeight="1" x14ac:dyDescent="0.15">
      <c r="B4" s="40"/>
      <c r="C4" s="271" t="s">
        <v>463</v>
      </c>
      <c r="D4" s="270"/>
      <c r="E4" s="272" t="s">
        <v>464</v>
      </c>
      <c r="F4" s="40"/>
      <c r="G4" s="269"/>
      <c r="H4" s="269"/>
      <c r="L4" s="1"/>
    </row>
    <row r="5" spans="2:16" ht="18" customHeight="1" x14ac:dyDescent="0.2">
      <c r="B5" s="24" t="s">
        <v>23</v>
      </c>
      <c r="C5" s="207" t="s">
        <v>298</v>
      </c>
      <c r="D5" s="207" t="s">
        <v>407</v>
      </c>
      <c r="E5" s="207" t="s">
        <v>408</v>
      </c>
      <c r="F5" s="26"/>
      <c r="G5" s="26"/>
      <c r="H5" s="26"/>
      <c r="L5" s="1"/>
    </row>
    <row r="6" spans="2:16" ht="13.85" thickBot="1" x14ac:dyDescent="0.25">
      <c r="E6" s="25"/>
      <c r="L6" s="1"/>
    </row>
    <row r="7" spans="2:16" ht="20.100000000000001" customHeight="1" thickTop="1" x14ac:dyDescent="0.2">
      <c r="B7" s="1690" t="s">
        <v>73</v>
      </c>
      <c r="C7" s="1666" t="s">
        <v>109</v>
      </c>
      <c r="D7" s="1667"/>
      <c r="I7" s="3" t="s">
        <v>5</v>
      </c>
      <c r="J7" s="4"/>
      <c r="K7" s="4"/>
      <c r="L7" s="4"/>
      <c r="M7" s="5"/>
    </row>
    <row r="8" spans="2:16" ht="20.100000000000001" customHeight="1" x14ac:dyDescent="0.2">
      <c r="B8" s="1691"/>
      <c r="C8" s="117" t="s">
        <v>25</v>
      </c>
      <c r="D8" s="113" t="s">
        <v>6</v>
      </c>
      <c r="I8" s="6" t="s">
        <v>7</v>
      </c>
      <c r="J8" s="7"/>
      <c r="K8" s="7"/>
      <c r="L8" s="7"/>
      <c r="M8" s="8"/>
    </row>
    <row r="9" spans="2:16" ht="20.100000000000001" customHeight="1" thickBot="1" x14ac:dyDescent="0.25">
      <c r="B9" s="73" t="s">
        <v>74</v>
      </c>
      <c r="C9" s="118">
        <f>'胡蝶蘭ﾌｧｰﾑ）施設'!E10/10000</f>
        <v>0.68600000000000005</v>
      </c>
      <c r="D9" s="114">
        <f>'胡蝶蘭ﾌｧｰﾑ）施設'!G10/10000</f>
        <v>0.68600000000000005</v>
      </c>
      <c r="I9" s="9" t="s">
        <v>8</v>
      </c>
      <c r="J9" s="10"/>
      <c r="K9" s="10"/>
      <c r="L9" s="10"/>
      <c r="M9" s="11"/>
    </row>
    <row r="10" spans="2:16" ht="20.100000000000001" customHeight="1" thickTop="1" x14ac:dyDescent="0.2">
      <c r="B10" s="80" t="s">
        <v>76</v>
      </c>
      <c r="C10" s="119">
        <f>'胡蝶蘭ﾌｧｰﾑ）施設'!F10/10000</f>
        <v>0.42199999999999999</v>
      </c>
      <c r="D10" s="115">
        <f>'胡蝶蘭ﾌｧｰﾑ）施設'!H10/10000</f>
        <v>0.84932000000000007</v>
      </c>
      <c r="I10" s="7"/>
      <c r="J10" s="7"/>
      <c r="K10" s="7"/>
      <c r="L10" s="7"/>
      <c r="M10" s="14"/>
    </row>
    <row r="11" spans="2:16" ht="20.100000000000001" customHeight="1" thickBot="1" x14ac:dyDescent="0.25">
      <c r="B11" s="67" t="s">
        <v>75</v>
      </c>
      <c r="C11" s="120">
        <f>SUM(C9:C10)</f>
        <v>1.1080000000000001</v>
      </c>
      <c r="D11" s="116">
        <f>'胡蝶蘭ﾌｧｰﾑ）施設'!D10/10000</f>
        <v>1.53532</v>
      </c>
      <c r="H11" s="7"/>
      <c r="I11" s="7"/>
      <c r="J11" s="7"/>
      <c r="K11" s="7"/>
      <c r="L11" s="14"/>
    </row>
    <row r="12" spans="2:16" ht="20.100000000000001" customHeight="1" thickBot="1" x14ac:dyDescent="0.25">
      <c r="B12" s="62"/>
      <c r="C12" s="63"/>
      <c r="F12" s="1665" t="s">
        <v>88</v>
      </c>
      <c r="G12" s="1665"/>
      <c r="H12" s="1665"/>
      <c r="I12" s="7"/>
      <c r="J12" s="7"/>
      <c r="K12" s="7"/>
      <c r="L12" s="14"/>
    </row>
    <row r="13" spans="2:16" ht="20.100000000000001" customHeight="1" x14ac:dyDescent="0.2">
      <c r="B13" s="65" t="s">
        <v>73</v>
      </c>
      <c r="C13" s="69" t="s">
        <v>9</v>
      </c>
      <c r="D13" s="36" t="s">
        <v>81</v>
      </c>
      <c r="E13" s="36" t="s">
        <v>10</v>
      </c>
      <c r="F13" s="36" t="s">
        <v>11</v>
      </c>
      <c r="G13" s="37" t="s">
        <v>83</v>
      </c>
      <c r="H13" s="38" t="s">
        <v>82</v>
      </c>
      <c r="I13" s="72"/>
      <c r="L13" s="1"/>
    </row>
    <row r="14" spans="2:16" ht="20.100000000000001" hidden="1" customHeight="1" x14ac:dyDescent="0.2">
      <c r="B14" s="1697" t="s">
        <v>91</v>
      </c>
      <c r="C14" s="64" t="s">
        <v>79</v>
      </c>
      <c r="D14" s="68">
        <f>'胡蝶蘭ﾌｧｰﾑ）実績'!B19-'胡蝶蘭ﾌｧｰﾑ）実績'!C19</f>
        <v>47749</v>
      </c>
      <c r="E14" s="68">
        <f>'胡蝶蘭ﾌｧｰﾑ）実績'!H7-'胡蝶蘭ﾌｧｰﾑ）実績'!I7</f>
        <v>70830708</v>
      </c>
      <c r="F14" s="32">
        <f t="shared" ref="F14:F24" si="0">ROUNDDOWN(E14/D14,3)</f>
        <v>1483.396</v>
      </c>
      <c r="G14" s="32">
        <f>ROUNDDOWN(D14/H14/10,3)</f>
        <v>17684.813999999998</v>
      </c>
      <c r="H14" s="33">
        <f>ROUNDDOWN(('胡蝶蘭ﾌｧｰﾑ）実績'!D19-'胡蝶蘭ﾌｧｰﾑ）実績'!E19)/10000,4)</f>
        <v>0.27</v>
      </c>
      <c r="I14" s="72"/>
      <c r="L14" s="1"/>
      <c r="N14" s="1668"/>
      <c r="O14" s="1668"/>
      <c r="P14" s="1668"/>
    </row>
    <row r="15" spans="2:16" ht="20.100000000000001" hidden="1" customHeight="1" x14ac:dyDescent="0.2">
      <c r="B15" s="1697"/>
      <c r="C15" s="64" t="s">
        <v>77</v>
      </c>
      <c r="D15" s="68">
        <f>'胡蝶蘭ﾌｧｰﾑ）実績'!B20-'胡蝶蘭ﾌｧｰﾑ）実績'!C20</f>
        <v>43575</v>
      </c>
      <c r="E15" s="68">
        <f>'胡蝶蘭ﾌｧｰﾑ）実績'!H8-'胡蝶蘭ﾌｧｰﾑ）実績'!I8</f>
        <v>60226933</v>
      </c>
      <c r="F15" s="32">
        <f t="shared" si="0"/>
        <v>1382.144</v>
      </c>
      <c r="G15" s="32">
        <f>ROUNDDOWN(D15/H15/10,3)</f>
        <v>16138.888000000001</v>
      </c>
      <c r="H15" s="34">
        <f>ROUNDDOWN(('胡蝶蘭ﾌｧｰﾑ）実績'!D20-'胡蝶蘭ﾌｧｰﾑ）実績'!E20)/10000,4)</f>
        <v>0.27</v>
      </c>
      <c r="I15" s="72"/>
      <c r="L15" s="1"/>
      <c r="N15" s="1668"/>
      <c r="O15" s="1668"/>
      <c r="P15" s="1668"/>
    </row>
    <row r="16" spans="2:16" ht="20.100000000000001" customHeight="1" thickBot="1" x14ac:dyDescent="0.25">
      <c r="B16" s="1697"/>
      <c r="C16" s="64" t="s">
        <v>78</v>
      </c>
      <c r="D16" s="68">
        <f>'胡蝶蘭ﾌｧｰﾑ）実績'!B21-'胡蝶蘭ﾌｧｰﾑ）実績'!C21</f>
        <v>45980</v>
      </c>
      <c r="E16" s="68">
        <f>'胡蝶蘭ﾌｧｰﾑ）実績'!H9-'胡蝶蘭ﾌｧｰﾑ）実績'!I9</f>
        <v>69934386</v>
      </c>
      <c r="F16" s="32">
        <f t="shared" si="0"/>
        <v>1520.9739999999999</v>
      </c>
      <c r="G16" s="32">
        <f>ROUNDDOWN(D16/H16/10,3)</f>
        <v>17029.629000000001</v>
      </c>
      <c r="H16" s="34">
        <f>ROUNDDOWN(('胡蝶蘭ﾌｧｰﾑ）実績'!D21-'胡蝶蘭ﾌｧｰﾑ）実績'!E21)/10000,4)</f>
        <v>0.27</v>
      </c>
      <c r="I16" s="72"/>
      <c r="J16" s="180" t="s">
        <v>12</v>
      </c>
      <c r="L16" s="1"/>
      <c r="N16" s="1668"/>
      <c r="O16" s="1668"/>
      <c r="P16" s="1668"/>
    </row>
    <row r="17" spans="2:17" ht="20.100000000000001" customHeight="1" x14ac:dyDescent="0.2">
      <c r="B17" s="1697"/>
      <c r="C17" s="64" t="s">
        <v>21</v>
      </c>
      <c r="D17" s="68">
        <f>'胡蝶蘭ﾌｧｰﾑ）実績'!B22-'胡蝶蘭ﾌｧｰﾑ）実績'!C22</f>
        <v>54275</v>
      </c>
      <c r="E17" s="68">
        <f>'胡蝶蘭ﾌｧｰﾑ）実績'!H11-'胡蝶蘭ﾌｧｰﾑ）実績'!I11</f>
        <v>98039769</v>
      </c>
      <c r="F17" s="32">
        <f t="shared" si="0"/>
        <v>1806.3520000000001</v>
      </c>
      <c r="G17" s="32">
        <f>ROUNDDOWN(D17/H17/10,3)</f>
        <v>13434.405000000001</v>
      </c>
      <c r="H17" s="34">
        <f>ROUNDDOWN(('胡蝶蘭ﾌｧｰﾑ）実績'!D22-'胡蝶蘭ﾌｧｰﾑ）実績'!E22)/10000,4)</f>
        <v>0.40400000000000003</v>
      </c>
      <c r="I17" s="72"/>
      <c r="J17" s="1673">
        <f>M37/L37</f>
        <v>1.2718926869415239</v>
      </c>
      <c r="K17" s="1674"/>
      <c r="L17" s="1"/>
      <c r="N17" s="1668"/>
      <c r="O17" s="1668"/>
      <c r="P17" s="1668"/>
    </row>
    <row r="18" spans="2:17" ht="20.100000000000001" customHeight="1" thickBot="1" x14ac:dyDescent="0.25">
      <c r="B18" s="1697"/>
      <c r="C18" s="123" t="s">
        <v>80</v>
      </c>
      <c r="D18" s="124">
        <f>'胡蝶蘭ﾌｧｰﾑ）実績'!B23-'胡蝶蘭ﾌｧｰﾑ）実績'!C23</f>
        <v>103391</v>
      </c>
      <c r="E18" s="124">
        <f>'胡蝶蘭ﾌｧｰﾑ）実績'!H13-'胡蝶蘭ﾌｧｰﾑ）実績'!I13</f>
        <v>153741661</v>
      </c>
      <c r="F18" s="125">
        <f t="shared" si="0"/>
        <v>1486.992</v>
      </c>
      <c r="G18" s="125">
        <f>ROUNDDOWN(D18/H18/10,3)</f>
        <v>15071.574000000001</v>
      </c>
      <c r="H18" s="126">
        <f>ROUNDDOWN(('胡蝶蘭ﾌｧｰﾑ）実績'!D23-'胡蝶蘭ﾌｧｰﾑ）実績'!E23)/10000,4)</f>
        <v>0.68600000000000005</v>
      </c>
      <c r="I18" s="72"/>
      <c r="J18" s="1675"/>
      <c r="K18" s="1676"/>
      <c r="L18" s="1"/>
    </row>
    <row r="19" spans="2:17" ht="20.100000000000001" customHeight="1" thickBot="1" x14ac:dyDescent="0.25">
      <c r="B19" s="1698"/>
      <c r="C19" s="121" t="s">
        <v>13</v>
      </c>
      <c r="D19" s="89">
        <f>ROUNDDOWN(AVERAGE(D16:D18),0)</f>
        <v>67882</v>
      </c>
      <c r="E19" s="89">
        <f>ROUNDDOWN(AVERAGE(E16:E18),0)</f>
        <v>107238605</v>
      </c>
      <c r="F19" s="84">
        <f>ROUNDDOWN(AVERAGE(F16:F18),0)</f>
        <v>1604</v>
      </c>
      <c r="G19" s="84">
        <f>ROUNDDOWN(AVERAGE(G16:G18),0)</f>
        <v>15178</v>
      </c>
      <c r="H19" s="122"/>
      <c r="I19" s="72"/>
      <c r="J19" s="12" t="s">
        <v>89</v>
      </c>
      <c r="L19" s="1"/>
    </row>
    <row r="20" spans="2:17" ht="20.100000000000001" hidden="1" customHeight="1" x14ac:dyDescent="0.2">
      <c r="B20" s="1699" t="s">
        <v>92</v>
      </c>
      <c r="C20" s="85" t="s">
        <v>79</v>
      </c>
      <c r="D20" s="70">
        <f>'胡蝶蘭ﾌｧｰﾑ）実績'!C19</f>
        <v>0</v>
      </c>
      <c r="E20" s="70">
        <f>'胡蝶蘭ﾌｧｰﾑ）実績'!I7</f>
        <v>0</v>
      </c>
      <c r="F20" s="181" t="s">
        <v>123</v>
      </c>
      <c r="G20" s="181" t="s">
        <v>123</v>
      </c>
      <c r="H20" s="66">
        <f>ROUNDDOWN('胡蝶蘭ﾌｧｰﾑ）実績'!E19/10000,4)</f>
        <v>0</v>
      </c>
      <c r="I20" s="39"/>
      <c r="L20" s="1"/>
      <c r="N20" s="1668"/>
      <c r="O20" s="1668"/>
      <c r="P20" s="1668"/>
    </row>
    <row r="21" spans="2:17" ht="20.100000000000001" hidden="1" customHeight="1" x14ac:dyDescent="0.2">
      <c r="B21" s="1700"/>
      <c r="C21" s="85" t="s">
        <v>77</v>
      </c>
      <c r="D21" s="71">
        <f>'胡蝶蘭ﾌｧｰﾑ）実績'!C20</f>
        <v>0</v>
      </c>
      <c r="E21" s="71">
        <f>'胡蝶蘭ﾌｧｰﾑ）実績'!I8</f>
        <v>0</v>
      </c>
      <c r="F21" s="181" t="s">
        <v>123</v>
      </c>
      <c r="G21" s="181" t="s">
        <v>123</v>
      </c>
      <c r="H21" s="34">
        <f>ROUNDDOWN('胡蝶蘭ﾌｧｰﾑ）実績'!E20/10000,4)</f>
        <v>0</v>
      </c>
      <c r="I21" s="39"/>
      <c r="L21" s="1"/>
      <c r="N21" s="1668"/>
      <c r="O21" s="1668"/>
      <c r="P21" s="1668"/>
    </row>
    <row r="22" spans="2:17" ht="20.100000000000001" customHeight="1" x14ac:dyDescent="0.2">
      <c r="B22" s="1700"/>
      <c r="C22" s="85" t="s">
        <v>78</v>
      </c>
      <c r="D22" s="71">
        <f>'胡蝶蘭ﾌｧｰﾑ）実績'!C21</f>
        <v>0</v>
      </c>
      <c r="E22" s="71">
        <f>'胡蝶蘭ﾌｧｰﾑ）実績'!I9</f>
        <v>0</v>
      </c>
      <c r="F22" s="181" t="s">
        <v>123</v>
      </c>
      <c r="G22" s="181" t="s">
        <v>123</v>
      </c>
      <c r="H22" s="34">
        <f>ROUNDDOWN('胡蝶蘭ﾌｧｰﾑ）実績'!E21/10000,4)</f>
        <v>0</v>
      </c>
      <c r="I22" s="39"/>
      <c r="L22" s="1"/>
      <c r="N22" s="1668"/>
      <c r="O22" s="1668"/>
      <c r="P22" s="1668"/>
    </row>
    <row r="23" spans="2:17" ht="20.100000000000001" customHeight="1" x14ac:dyDescent="0.2">
      <c r="B23" s="1697"/>
      <c r="C23" s="85" t="s">
        <v>21</v>
      </c>
      <c r="D23" s="71">
        <f>'胡蝶蘭ﾌｧｰﾑ）実績'!C22</f>
        <v>0</v>
      </c>
      <c r="E23" s="71">
        <f>'胡蝶蘭ﾌｧｰﾑ）実績'!I11</f>
        <v>0</v>
      </c>
      <c r="F23" s="181" t="s">
        <v>123</v>
      </c>
      <c r="G23" s="181" t="s">
        <v>123</v>
      </c>
      <c r="H23" s="34">
        <f>ROUNDDOWN('胡蝶蘭ﾌｧｰﾑ）実績'!E22/10000,4)</f>
        <v>0</v>
      </c>
      <c r="I23" s="39"/>
      <c r="J23" s="2"/>
      <c r="L23" s="1"/>
      <c r="N23" s="1668"/>
      <c r="O23" s="1668"/>
      <c r="P23" s="1668"/>
    </row>
    <row r="24" spans="2:17" ht="20.100000000000001" customHeight="1" x14ac:dyDescent="0.2">
      <c r="B24" s="1697"/>
      <c r="C24" s="123" t="s">
        <v>80</v>
      </c>
      <c r="D24" s="127">
        <f>'胡蝶蘭ﾌｧｰﾑ）実績'!C23</f>
        <v>179281</v>
      </c>
      <c r="E24" s="128">
        <f>'胡蝶蘭ﾌｧｰﾑ）実績'!I13</f>
        <v>61304565</v>
      </c>
      <c r="F24" s="125">
        <f t="shared" si="0"/>
        <v>341.94600000000003</v>
      </c>
      <c r="G24" s="125">
        <f>ROUNDDOWN(D24/H24/10,3)</f>
        <v>42483.648999999998</v>
      </c>
      <c r="H24" s="126">
        <f>ROUNDDOWN('胡蝶蘭ﾌｧｰﾑ）実績'!E23/10000,4)</f>
        <v>0.42199999999999999</v>
      </c>
      <c r="I24" s="39"/>
      <c r="J24" s="2"/>
      <c r="L24" s="1"/>
    </row>
    <row r="25" spans="2:17" ht="20.100000000000001" customHeight="1" thickBot="1" x14ac:dyDescent="0.25">
      <c r="B25" s="1698"/>
      <c r="C25" s="83" t="s">
        <v>13</v>
      </c>
      <c r="D25" s="89">
        <f>D24</f>
        <v>179281</v>
      </c>
      <c r="E25" s="89">
        <f>E24</f>
        <v>61304565</v>
      </c>
      <c r="F25" s="84">
        <f>F24</f>
        <v>341.94600000000003</v>
      </c>
      <c r="G25" s="84">
        <f>G24</f>
        <v>42483.648999999998</v>
      </c>
      <c r="H25" s="122"/>
      <c r="I25" s="39"/>
      <c r="J25" s="2"/>
      <c r="K25" s="12"/>
      <c r="L25" s="1"/>
    </row>
    <row r="26" spans="2:17" ht="12.2" x14ac:dyDescent="0.2">
      <c r="C26" s="23"/>
      <c r="D26" s="23"/>
      <c r="E26" s="23"/>
      <c r="F26" s="23"/>
      <c r="J26" s="2"/>
      <c r="L26" s="1"/>
    </row>
    <row r="27" spans="2:17" ht="14.4" x14ac:dyDescent="0.2">
      <c r="B27" s="13" t="s">
        <v>14</v>
      </c>
      <c r="C27" s="13"/>
      <c r="L27" s="1"/>
    </row>
    <row r="28" spans="2:17" ht="14.95" thickBot="1" x14ac:dyDescent="0.25">
      <c r="B28" s="13" t="s">
        <v>90</v>
      </c>
      <c r="C28" s="13"/>
      <c r="L28" s="1"/>
    </row>
    <row r="29" spans="2:17" ht="22.05" customHeight="1" x14ac:dyDescent="0.2">
      <c r="B29" s="1694" t="s">
        <v>73</v>
      </c>
      <c r="C29" s="1680"/>
      <c r="D29" s="1679" t="s">
        <v>1</v>
      </c>
      <c r="E29" s="1680"/>
      <c r="F29" s="1679" t="s">
        <v>86</v>
      </c>
      <c r="G29" s="1684"/>
      <c r="H29" s="1680"/>
      <c r="I29" s="1679" t="s">
        <v>84</v>
      </c>
      <c r="J29" s="1680"/>
      <c r="K29" s="112" t="s">
        <v>85</v>
      </c>
      <c r="L29" s="1679" t="s">
        <v>29</v>
      </c>
      <c r="M29" s="1685"/>
    </row>
    <row r="30" spans="2:17" ht="22.05" customHeight="1" x14ac:dyDescent="0.2">
      <c r="B30" s="1695" t="s">
        <v>93</v>
      </c>
      <c r="C30" s="1662" t="s">
        <v>94</v>
      </c>
      <c r="D30" s="1682" t="s">
        <v>0</v>
      </c>
      <c r="E30" s="1662" t="s">
        <v>17</v>
      </c>
      <c r="F30" s="1677" t="s">
        <v>24</v>
      </c>
      <c r="G30" s="1688" t="s">
        <v>18</v>
      </c>
      <c r="H30" s="1662" t="s">
        <v>20</v>
      </c>
      <c r="I30" s="158" t="s">
        <v>15</v>
      </c>
      <c r="J30" s="156" t="s">
        <v>27</v>
      </c>
      <c r="K30" s="1686" t="s">
        <v>95</v>
      </c>
      <c r="L30" s="158" t="s">
        <v>16</v>
      </c>
      <c r="M30" s="161" t="s">
        <v>28</v>
      </c>
    </row>
    <row r="31" spans="2:17" ht="22.05" customHeight="1" x14ac:dyDescent="0.2">
      <c r="B31" s="1696"/>
      <c r="C31" s="1681"/>
      <c r="D31" s="1683"/>
      <c r="E31" s="1681"/>
      <c r="F31" s="1678"/>
      <c r="G31" s="1689"/>
      <c r="H31" s="1662"/>
      <c r="I31" s="159" t="s">
        <v>26</v>
      </c>
      <c r="J31" s="157" t="s">
        <v>19</v>
      </c>
      <c r="K31" s="1687"/>
      <c r="L31" s="159" t="s">
        <v>31</v>
      </c>
      <c r="M31" s="162" t="s">
        <v>30</v>
      </c>
    </row>
    <row r="32" spans="2:17" ht="26.2" customHeight="1" x14ac:dyDescent="0.2">
      <c r="B32" s="1670" t="str">
        <f>B14</f>
        <v>コチョウラン
（大鉢）</v>
      </c>
      <c r="C32" s="198">
        <v>3</v>
      </c>
      <c r="D32" s="143">
        <f>C9</f>
        <v>0.68600000000000005</v>
      </c>
      <c r="E32" s="140"/>
      <c r="F32" s="147">
        <f>G19</f>
        <v>15178</v>
      </c>
      <c r="G32" s="152"/>
      <c r="H32" s="151"/>
      <c r="I32" s="160">
        <f>D32*F32*10</f>
        <v>104121.08</v>
      </c>
      <c r="J32" s="151"/>
      <c r="K32" s="74">
        <f>F19</f>
        <v>1604</v>
      </c>
      <c r="L32" s="438">
        <f>I32*K32</f>
        <v>167010212.31999999</v>
      </c>
      <c r="M32" s="163"/>
      <c r="N32" s="21"/>
      <c r="O32" s="1669"/>
      <c r="P32" s="1669"/>
      <c r="Q32" s="1669"/>
    </row>
    <row r="33" spans="2:17" ht="26.2" customHeight="1" x14ac:dyDescent="0.2">
      <c r="B33" s="1671"/>
      <c r="C33" s="86" t="s">
        <v>6</v>
      </c>
      <c r="D33" s="144"/>
      <c r="E33" s="141">
        <f>D9</f>
        <v>0.68600000000000005</v>
      </c>
      <c r="F33" s="148"/>
      <c r="G33" s="153">
        <f>F32</f>
        <v>15178</v>
      </c>
      <c r="H33" s="82">
        <v>1</v>
      </c>
      <c r="I33" s="144"/>
      <c r="J33" s="82">
        <f>E33*G33*10</f>
        <v>104121.08</v>
      </c>
      <c r="K33" s="81">
        <f>K32</f>
        <v>1604</v>
      </c>
      <c r="L33" s="167"/>
      <c r="M33" s="164">
        <f>J33*K33</f>
        <v>167010212.31999999</v>
      </c>
      <c r="N33" s="21"/>
      <c r="O33" s="1669"/>
      <c r="P33" s="1669"/>
      <c r="Q33" s="1669"/>
    </row>
    <row r="34" spans="2:17" ht="26.2" customHeight="1" x14ac:dyDescent="0.2">
      <c r="B34" s="1670" t="str">
        <f>B20</f>
        <v>コチョウラン
（小鉢）</v>
      </c>
      <c r="C34" s="198" t="s">
        <v>124</v>
      </c>
      <c r="D34" s="143">
        <f>C10</f>
        <v>0.42199999999999999</v>
      </c>
      <c r="E34" s="140"/>
      <c r="F34" s="147">
        <f>G25</f>
        <v>42483.648999999998</v>
      </c>
      <c r="G34" s="152"/>
      <c r="H34" s="151"/>
      <c r="I34" s="160">
        <f>D34*F34*10</f>
        <v>179280.99877999997</v>
      </c>
      <c r="J34" s="151"/>
      <c r="K34" s="74">
        <f>F25</f>
        <v>341.94600000000003</v>
      </c>
      <c r="L34" s="438">
        <f>E24</f>
        <v>61304565</v>
      </c>
      <c r="M34" s="163"/>
      <c r="N34" s="21"/>
      <c r="O34" s="1669"/>
      <c r="P34" s="1669"/>
      <c r="Q34" s="1669"/>
    </row>
    <row r="35" spans="2:17" ht="26.2" customHeight="1" x14ac:dyDescent="0.2">
      <c r="B35" s="1671"/>
      <c r="C35" s="87" t="s">
        <v>112</v>
      </c>
      <c r="D35" s="145"/>
      <c r="E35" s="142">
        <f>D10-E36</f>
        <v>0.4220000000000001</v>
      </c>
      <c r="F35" s="149"/>
      <c r="G35" s="154">
        <f>F34</f>
        <v>42483.648999999998</v>
      </c>
      <c r="H35" s="76">
        <v>1</v>
      </c>
      <c r="I35" s="145"/>
      <c r="J35" s="76">
        <f>E35*G35*10</f>
        <v>179280.99878000005</v>
      </c>
      <c r="K35" s="75">
        <f>K34</f>
        <v>341.94600000000003</v>
      </c>
      <c r="L35" s="168"/>
      <c r="M35" s="165">
        <f>J35*K35</f>
        <v>61304420.408825904</v>
      </c>
      <c r="N35" s="21"/>
      <c r="O35" s="1669"/>
      <c r="P35" s="1669"/>
      <c r="Q35" s="1669"/>
    </row>
    <row r="36" spans="2:17" ht="26.2" customHeight="1" thickBot="1" x14ac:dyDescent="0.25">
      <c r="B36" s="1672"/>
      <c r="C36" s="88" t="s">
        <v>113</v>
      </c>
      <c r="D36" s="146"/>
      <c r="E36" s="77">
        <f>'胡蝶蘭ﾌｧｰﾑ）施設'!D9/10000</f>
        <v>0.42731999999999998</v>
      </c>
      <c r="F36" s="150"/>
      <c r="G36" s="155">
        <f>F34</f>
        <v>42483.648999999998</v>
      </c>
      <c r="H36" s="79">
        <v>1</v>
      </c>
      <c r="I36" s="146"/>
      <c r="J36" s="79">
        <f>E36*G36*10</f>
        <v>181541.12890679998</v>
      </c>
      <c r="K36" s="78">
        <f>K34</f>
        <v>341.94600000000003</v>
      </c>
      <c r="L36" s="169"/>
      <c r="M36" s="166">
        <f>J36*K36</f>
        <v>62077262.86516463</v>
      </c>
      <c r="N36" s="21"/>
      <c r="O36" s="1669"/>
      <c r="P36" s="1669"/>
      <c r="Q36" s="1669"/>
    </row>
    <row r="37" spans="2:17" s="13" customFormat="1" ht="32.950000000000003" customHeight="1" thickTop="1" thickBot="1" x14ac:dyDescent="0.25">
      <c r="B37" s="1692" t="s">
        <v>87</v>
      </c>
      <c r="C37" s="1693"/>
      <c r="D37" s="170">
        <f>SUM(D32:D36)</f>
        <v>1.1080000000000001</v>
      </c>
      <c r="E37" s="171">
        <f>SUM(E32:E36)</f>
        <v>1.53532</v>
      </c>
      <c r="F37" s="177"/>
      <c r="G37" s="172"/>
      <c r="H37" s="173"/>
      <c r="I37" s="174">
        <f>SUM(I32:I36)</f>
        <v>283402.07877999998</v>
      </c>
      <c r="J37" s="175">
        <f>SUM(J32:J36)</f>
        <v>464943.20768680004</v>
      </c>
      <c r="K37" s="176"/>
      <c r="L37" s="439">
        <f>SUM(L32:L36)</f>
        <v>228314777.31999999</v>
      </c>
      <c r="M37" s="440">
        <f>SUM(M32:M36)</f>
        <v>290391895.5939905</v>
      </c>
    </row>
    <row r="38" spans="2:17" s="12" customFormat="1" ht="14.4" x14ac:dyDescent="0.2">
      <c r="B38" s="14"/>
      <c r="C38" s="15"/>
      <c r="D38" s="16"/>
      <c r="E38" s="15"/>
      <c r="F38" s="17"/>
      <c r="G38" s="18"/>
      <c r="H38" s="18"/>
      <c r="I38" s="19"/>
      <c r="J38" s="18"/>
      <c r="K38" s="18"/>
      <c r="L38" s="20"/>
    </row>
    <row r="39" spans="2:17" ht="12.05" customHeight="1" x14ac:dyDescent="0.2">
      <c r="I39" s="27"/>
      <c r="J39" s="27"/>
      <c r="K39" s="27"/>
      <c r="L39" s="27"/>
    </row>
    <row r="40" spans="2:17" ht="12.2" x14ac:dyDescent="0.2">
      <c r="I40" s="27"/>
      <c r="J40" s="27"/>
      <c r="K40" s="27"/>
      <c r="L40" s="27"/>
    </row>
    <row r="41" spans="2:17" s="28" customFormat="1" x14ac:dyDescent="0.2">
      <c r="H41" s="35"/>
      <c r="I41" s="29"/>
    </row>
    <row r="42" spans="2:17" s="28" customFormat="1" ht="12.2" x14ac:dyDescent="0.2">
      <c r="B42" s="29"/>
      <c r="C42" s="31"/>
      <c r="D42" s="31"/>
      <c r="E42" s="31"/>
      <c r="F42" s="31"/>
      <c r="G42" s="31"/>
    </row>
    <row r="43" spans="2:17" ht="12.2" x14ac:dyDescent="0.2">
      <c r="C43" s="31"/>
      <c r="D43" s="30"/>
      <c r="E43" s="30"/>
      <c r="F43" s="30"/>
      <c r="G43" s="30"/>
      <c r="L43" s="1"/>
    </row>
    <row r="44" spans="2:17" ht="12.2" x14ac:dyDescent="0.2">
      <c r="L44" s="1"/>
    </row>
    <row r="45" spans="2:17" ht="12.2" x14ac:dyDescent="0.2">
      <c r="B45" s="22"/>
      <c r="L45" s="1"/>
    </row>
    <row r="46" spans="2:17" ht="12.2" x14ac:dyDescent="0.2">
      <c r="L46" s="1"/>
    </row>
    <row r="47" spans="2:17" ht="12.2" x14ac:dyDescent="0.2">
      <c r="L47" s="1"/>
    </row>
    <row r="48" spans="2:17" ht="12.2" x14ac:dyDescent="0.2">
      <c r="L48" s="1"/>
    </row>
    <row r="49" spans="12:12" ht="12.2" x14ac:dyDescent="0.2">
      <c r="L49" s="1"/>
    </row>
    <row r="50" spans="12:12" ht="12.2" x14ac:dyDescent="0.2">
      <c r="L50" s="1"/>
    </row>
    <row r="51" spans="12:12" ht="12.2" x14ac:dyDescent="0.2">
      <c r="L51" s="1"/>
    </row>
    <row r="52" spans="12:12" ht="12.2" x14ac:dyDescent="0.2">
      <c r="L52" s="1"/>
    </row>
    <row r="53" spans="12:12" ht="12.2" x14ac:dyDescent="0.2">
      <c r="L53" s="1"/>
    </row>
    <row r="54" spans="12:12" ht="12.2" x14ac:dyDescent="0.2">
      <c r="L54" s="1"/>
    </row>
    <row r="55" spans="12:12" ht="12.2" x14ac:dyDescent="0.2">
      <c r="L55" s="1"/>
    </row>
    <row r="56" spans="12:12" ht="12.2" x14ac:dyDescent="0.2">
      <c r="L56" s="1"/>
    </row>
    <row r="57" spans="12:12" ht="12.2" x14ac:dyDescent="0.2">
      <c r="L57" s="1"/>
    </row>
    <row r="58" spans="12:12" ht="12.2" x14ac:dyDescent="0.2">
      <c r="L58" s="1"/>
    </row>
    <row r="59" spans="12:12" ht="12.2" x14ac:dyDescent="0.2">
      <c r="L59" s="1"/>
    </row>
    <row r="60" spans="12:12" ht="12.2" x14ac:dyDescent="0.2">
      <c r="L60" s="1"/>
    </row>
    <row r="61" spans="12:12" ht="12.2" x14ac:dyDescent="0.2">
      <c r="L61" s="1"/>
    </row>
    <row r="62" spans="12:12" ht="12.2" x14ac:dyDescent="0.2">
      <c r="L62" s="1"/>
    </row>
    <row r="63" spans="12:12" ht="12.2" x14ac:dyDescent="0.2">
      <c r="L63" s="1"/>
    </row>
    <row r="64" spans="12:12" ht="12.2" x14ac:dyDescent="0.2">
      <c r="L64" s="1"/>
    </row>
    <row r="65" spans="12:12" ht="12.2" x14ac:dyDescent="0.2">
      <c r="L65" s="1"/>
    </row>
    <row r="66" spans="12:12" ht="12.2" x14ac:dyDescent="0.2">
      <c r="L66" s="1"/>
    </row>
    <row r="67" spans="12:12" ht="12.2" x14ac:dyDescent="0.2">
      <c r="L67" s="1"/>
    </row>
    <row r="68" spans="12:12" ht="12.2" x14ac:dyDescent="0.2">
      <c r="L68" s="1"/>
    </row>
    <row r="69" spans="12:12" ht="12.2" x14ac:dyDescent="0.2">
      <c r="L69" s="1"/>
    </row>
    <row r="70" spans="12:12" ht="12.2" x14ac:dyDescent="0.2">
      <c r="L70" s="1"/>
    </row>
    <row r="71" spans="12:12" ht="12.2" x14ac:dyDescent="0.2">
      <c r="L71" s="1"/>
    </row>
    <row r="72" spans="12:12" ht="12.2" x14ac:dyDescent="0.2">
      <c r="L72" s="1"/>
    </row>
    <row r="73" spans="12:12" ht="12.2" x14ac:dyDescent="0.2">
      <c r="L73" s="1"/>
    </row>
    <row r="74" spans="12:12" ht="12.2" x14ac:dyDescent="0.2">
      <c r="L74" s="1"/>
    </row>
    <row r="75" spans="12:12" ht="12.2" x14ac:dyDescent="0.2">
      <c r="L75" s="1"/>
    </row>
    <row r="76" spans="12:12" ht="12.2" x14ac:dyDescent="0.2">
      <c r="L76" s="1"/>
    </row>
    <row r="77" spans="12:12" ht="12.2" x14ac:dyDescent="0.2">
      <c r="L77" s="1"/>
    </row>
    <row r="78" spans="12:12" ht="12.2" x14ac:dyDescent="0.2">
      <c r="L78" s="1"/>
    </row>
    <row r="79" spans="12:12" ht="12.2" x14ac:dyDescent="0.2">
      <c r="L79" s="1"/>
    </row>
    <row r="80" spans="12:12" ht="12.2" x14ac:dyDescent="0.2">
      <c r="L80" s="1"/>
    </row>
    <row r="81" spans="12:12" ht="12.2" x14ac:dyDescent="0.2">
      <c r="L81" s="1"/>
    </row>
    <row r="82" spans="12:12" ht="12.2" x14ac:dyDescent="0.2">
      <c r="L82" s="1"/>
    </row>
    <row r="83" spans="12:12" ht="12.2" x14ac:dyDescent="0.2">
      <c r="L83" s="1"/>
    </row>
    <row r="84" spans="12:12" ht="12.2" x14ac:dyDescent="0.2">
      <c r="L84" s="1"/>
    </row>
    <row r="85" spans="12:12" ht="12.2" x14ac:dyDescent="0.2">
      <c r="L85" s="1"/>
    </row>
    <row r="86" spans="12:12" ht="12.2" x14ac:dyDescent="0.2">
      <c r="L86" s="1"/>
    </row>
    <row r="87" spans="12:12" ht="12.2" x14ac:dyDescent="0.2">
      <c r="L87" s="1"/>
    </row>
    <row r="88" spans="12:12" ht="12.2" x14ac:dyDescent="0.2">
      <c r="L88" s="1"/>
    </row>
    <row r="89" spans="12:12" ht="12.2" x14ac:dyDescent="0.2">
      <c r="L89" s="1"/>
    </row>
    <row r="90" spans="12:12" ht="12.2" x14ac:dyDescent="0.2">
      <c r="L90" s="1"/>
    </row>
    <row r="91" spans="12:12" ht="12.2" x14ac:dyDescent="0.2">
      <c r="L91" s="1"/>
    </row>
    <row r="92" spans="12:12" ht="12.2" x14ac:dyDescent="0.2">
      <c r="L92" s="1"/>
    </row>
    <row r="93" spans="12:12" ht="12.2" x14ac:dyDescent="0.2">
      <c r="L93" s="1"/>
    </row>
    <row r="94" spans="12:12" ht="12.2" x14ac:dyDescent="0.2">
      <c r="L94" s="1"/>
    </row>
    <row r="95" spans="12:12" ht="12.2" x14ac:dyDescent="0.2">
      <c r="L95" s="1"/>
    </row>
    <row r="96" spans="12:12" ht="12.2" x14ac:dyDescent="0.2">
      <c r="L96" s="1"/>
    </row>
    <row r="97" spans="12:12" ht="12.2" x14ac:dyDescent="0.2">
      <c r="L97" s="1"/>
    </row>
    <row r="98" spans="12:12" ht="12.2" x14ac:dyDescent="0.2">
      <c r="L98" s="1"/>
    </row>
    <row r="99" spans="12:12" ht="12.2" x14ac:dyDescent="0.2">
      <c r="L99" s="1"/>
    </row>
    <row r="100" spans="12:12" ht="12.2" x14ac:dyDescent="0.2">
      <c r="L100" s="1"/>
    </row>
    <row r="101" spans="12:12" ht="12.2" x14ac:dyDescent="0.2">
      <c r="L101" s="1"/>
    </row>
    <row r="102" spans="12:12" ht="12.2" x14ac:dyDescent="0.2">
      <c r="L102" s="1"/>
    </row>
    <row r="103" spans="12:12" ht="12.2" x14ac:dyDescent="0.2">
      <c r="L103" s="1"/>
    </row>
    <row r="104" spans="12:12" ht="12.2" x14ac:dyDescent="0.2">
      <c r="L104" s="1"/>
    </row>
    <row r="105" spans="12:12" ht="12.2" x14ac:dyDescent="0.2">
      <c r="L105" s="1"/>
    </row>
    <row r="106" spans="12:12" ht="12.2" x14ac:dyDescent="0.2">
      <c r="L106" s="1"/>
    </row>
    <row r="107" spans="12:12" ht="12.2" x14ac:dyDescent="0.2">
      <c r="L107" s="1"/>
    </row>
    <row r="108" spans="12:12" ht="12.2" x14ac:dyDescent="0.2">
      <c r="L108" s="1"/>
    </row>
    <row r="109" spans="12:12" ht="12.2" x14ac:dyDescent="0.2">
      <c r="L109" s="1"/>
    </row>
    <row r="110" spans="12:12" ht="12.2" x14ac:dyDescent="0.2">
      <c r="L110" s="1"/>
    </row>
    <row r="111" spans="12:12" ht="12.2" x14ac:dyDescent="0.2">
      <c r="L111" s="1"/>
    </row>
    <row r="112" spans="12:12" ht="12.2" x14ac:dyDescent="0.2">
      <c r="L112" s="1"/>
    </row>
    <row r="113" spans="12:12" ht="12.2" x14ac:dyDescent="0.2">
      <c r="L113" s="1"/>
    </row>
    <row r="114" spans="12:12" ht="12.2" x14ac:dyDescent="0.2">
      <c r="L114" s="1"/>
    </row>
    <row r="115" spans="12:12" ht="12.2" x14ac:dyDescent="0.2">
      <c r="L115" s="1"/>
    </row>
    <row r="116" spans="12:12" ht="12.2" x14ac:dyDescent="0.2">
      <c r="L116" s="1"/>
    </row>
    <row r="117" spans="12:12" ht="12.2" x14ac:dyDescent="0.2">
      <c r="L117" s="1"/>
    </row>
    <row r="118" spans="12:12" ht="12.2" x14ac:dyDescent="0.2">
      <c r="L118" s="1"/>
    </row>
    <row r="119" spans="12:12" ht="12.2" x14ac:dyDescent="0.2">
      <c r="L119" s="1"/>
    </row>
    <row r="120" spans="12:12" ht="12.2" x14ac:dyDescent="0.2">
      <c r="L120" s="1"/>
    </row>
    <row r="121" spans="12:12" ht="12.2" x14ac:dyDescent="0.2">
      <c r="L121" s="1"/>
    </row>
    <row r="122" spans="12:12" ht="12.2" x14ac:dyDescent="0.2">
      <c r="L122" s="1"/>
    </row>
    <row r="123" spans="12:12" ht="12.2" x14ac:dyDescent="0.2">
      <c r="L123" s="1"/>
    </row>
    <row r="124" spans="12:12" ht="12.2" x14ac:dyDescent="0.2">
      <c r="L124" s="1"/>
    </row>
    <row r="125" spans="12:12" ht="12.2" x14ac:dyDescent="0.2">
      <c r="L125" s="1"/>
    </row>
    <row r="126" spans="12:12" ht="12.2" x14ac:dyDescent="0.2">
      <c r="L126" s="1"/>
    </row>
    <row r="127" spans="12:12" ht="12.2" x14ac:dyDescent="0.2">
      <c r="L127" s="1"/>
    </row>
    <row r="128" spans="12:12" ht="12.2" x14ac:dyDescent="0.2">
      <c r="L128" s="1"/>
    </row>
    <row r="129" spans="12:12" ht="12.2" x14ac:dyDescent="0.2">
      <c r="L129" s="1"/>
    </row>
    <row r="130" spans="12:12" ht="12.2" x14ac:dyDescent="0.2">
      <c r="L130" s="1"/>
    </row>
    <row r="131" spans="12:12" ht="12.2" x14ac:dyDescent="0.2">
      <c r="L131" s="1"/>
    </row>
    <row r="132" spans="12:12" ht="12.2" x14ac:dyDescent="0.2">
      <c r="L132" s="1"/>
    </row>
    <row r="133" spans="12:12" ht="12.2" x14ac:dyDescent="0.2">
      <c r="L133" s="1"/>
    </row>
    <row r="134" spans="12:12" ht="12.2" x14ac:dyDescent="0.2">
      <c r="L134" s="1"/>
    </row>
    <row r="135" spans="12:12" ht="12.2" x14ac:dyDescent="0.2">
      <c r="L135" s="1"/>
    </row>
    <row r="136" spans="12:12" ht="12.2" x14ac:dyDescent="0.2">
      <c r="L136" s="1"/>
    </row>
    <row r="137" spans="12:12" ht="12.2" x14ac:dyDescent="0.2">
      <c r="L137" s="1"/>
    </row>
    <row r="138" spans="12:12" ht="12.2" x14ac:dyDescent="0.2">
      <c r="L138" s="1"/>
    </row>
    <row r="139" spans="12:12" ht="12.2" x14ac:dyDescent="0.2">
      <c r="L139" s="1"/>
    </row>
    <row r="140" spans="12:12" ht="12.2" x14ac:dyDescent="0.2">
      <c r="L140" s="1"/>
    </row>
    <row r="141" spans="12:12" ht="12.2" x14ac:dyDescent="0.2">
      <c r="L141" s="1"/>
    </row>
    <row r="142" spans="12:12" ht="12.2" x14ac:dyDescent="0.2">
      <c r="L142" s="1"/>
    </row>
    <row r="143" spans="12:12" ht="12.2" x14ac:dyDescent="0.2">
      <c r="L143" s="1"/>
    </row>
    <row r="144" spans="12:12" ht="12.2" x14ac:dyDescent="0.2">
      <c r="L144" s="1"/>
    </row>
    <row r="145" spans="12:12" ht="12.2" x14ac:dyDescent="0.2">
      <c r="L145" s="1"/>
    </row>
    <row r="146" spans="12:12" ht="12.2" x14ac:dyDescent="0.2">
      <c r="L146" s="1"/>
    </row>
    <row r="147" spans="12:12" ht="12.2" x14ac:dyDescent="0.2">
      <c r="L147" s="1"/>
    </row>
    <row r="148" spans="12:12" ht="12.2" x14ac:dyDescent="0.2">
      <c r="L148" s="1"/>
    </row>
    <row r="149" spans="12:12" ht="12.2" x14ac:dyDescent="0.2">
      <c r="L149" s="1"/>
    </row>
    <row r="150" spans="12:12" ht="12.2" x14ac:dyDescent="0.2">
      <c r="L150" s="1"/>
    </row>
    <row r="151" spans="12:12" ht="12.2" x14ac:dyDescent="0.2">
      <c r="L151" s="1"/>
    </row>
    <row r="152" spans="12:12" ht="12.2" x14ac:dyDescent="0.2">
      <c r="L152" s="1"/>
    </row>
    <row r="153" spans="12:12" ht="12.2" x14ac:dyDescent="0.2">
      <c r="L153" s="1"/>
    </row>
    <row r="154" spans="12:12" ht="12.2" x14ac:dyDescent="0.2">
      <c r="L154" s="1"/>
    </row>
    <row r="155" spans="12:12" ht="12.2" x14ac:dyDescent="0.2">
      <c r="L155" s="1"/>
    </row>
    <row r="156" spans="12:12" ht="12.2" x14ac:dyDescent="0.2">
      <c r="L156" s="1"/>
    </row>
    <row r="157" spans="12:12" ht="12.2" x14ac:dyDescent="0.2">
      <c r="L157" s="1"/>
    </row>
    <row r="158" spans="12:12" ht="12.2" x14ac:dyDescent="0.2">
      <c r="L158" s="1"/>
    </row>
    <row r="159" spans="12:12" ht="12.2" x14ac:dyDescent="0.2">
      <c r="L159" s="1"/>
    </row>
    <row r="160" spans="12:12" ht="12.2" x14ac:dyDescent="0.2">
      <c r="L160" s="1"/>
    </row>
    <row r="161" spans="12:12" ht="12.2" x14ac:dyDescent="0.2">
      <c r="L161" s="1"/>
    </row>
    <row r="162" spans="12:12" ht="12.2" x14ac:dyDescent="0.2">
      <c r="L162" s="1"/>
    </row>
    <row r="163" spans="12:12" ht="12.2" x14ac:dyDescent="0.2">
      <c r="L163" s="1"/>
    </row>
    <row r="164" spans="12:12" ht="12.2" x14ac:dyDescent="0.2">
      <c r="L164" s="1"/>
    </row>
    <row r="165" spans="12:12" ht="12.2" x14ac:dyDescent="0.2">
      <c r="L165" s="1"/>
    </row>
    <row r="166" spans="12:12" ht="12.2" x14ac:dyDescent="0.2">
      <c r="L166" s="1"/>
    </row>
    <row r="167" spans="12:12" ht="12.2" x14ac:dyDescent="0.2">
      <c r="L167" s="1"/>
    </row>
    <row r="168" spans="12:12" ht="12.2" x14ac:dyDescent="0.2">
      <c r="L168" s="1"/>
    </row>
    <row r="169" spans="12:12" ht="12.2" x14ac:dyDescent="0.2">
      <c r="L169" s="1"/>
    </row>
    <row r="170" spans="12:12" ht="12.2" x14ac:dyDescent="0.2">
      <c r="L170" s="1"/>
    </row>
    <row r="171" spans="12:12" ht="12.2" x14ac:dyDescent="0.2">
      <c r="L171" s="1"/>
    </row>
    <row r="172" spans="12:12" ht="12.2" x14ac:dyDescent="0.2">
      <c r="L172" s="1"/>
    </row>
    <row r="173" spans="12:12" ht="12.2" x14ac:dyDescent="0.2">
      <c r="L173" s="1"/>
    </row>
    <row r="174" spans="12:12" ht="12.2" x14ac:dyDescent="0.2">
      <c r="L174" s="1"/>
    </row>
    <row r="175" spans="12:12" ht="12.2" x14ac:dyDescent="0.2">
      <c r="L175" s="1"/>
    </row>
    <row r="176" spans="12:12" ht="12.2" x14ac:dyDescent="0.2">
      <c r="L176" s="1"/>
    </row>
    <row r="177" spans="12:12" ht="12.2" x14ac:dyDescent="0.2">
      <c r="L177" s="1"/>
    </row>
    <row r="178" spans="12:12" ht="12.2" x14ac:dyDescent="0.2">
      <c r="L178" s="1"/>
    </row>
    <row r="179" spans="12:12" ht="12.2" x14ac:dyDescent="0.2">
      <c r="L179" s="1"/>
    </row>
    <row r="180" spans="12:12" ht="12.2" x14ac:dyDescent="0.2">
      <c r="L180" s="1"/>
    </row>
    <row r="181" spans="12:12" ht="12.2" x14ac:dyDescent="0.2">
      <c r="L181" s="1"/>
    </row>
    <row r="182" spans="12:12" ht="12.2" x14ac:dyDescent="0.2">
      <c r="L182" s="1"/>
    </row>
    <row r="183" spans="12:12" ht="12.2" x14ac:dyDescent="0.2">
      <c r="L183" s="1"/>
    </row>
    <row r="184" spans="12:12" ht="12.2" x14ac:dyDescent="0.2">
      <c r="L184" s="1"/>
    </row>
    <row r="185" spans="12:12" ht="12.2" x14ac:dyDescent="0.2">
      <c r="L185" s="1"/>
    </row>
    <row r="186" spans="12:12" ht="12.2" x14ac:dyDescent="0.2">
      <c r="L186" s="1"/>
    </row>
    <row r="187" spans="12:12" ht="12.2" x14ac:dyDescent="0.2">
      <c r="L187" s="1"/>
    </row>
    <row r="188" spans="12:12" ht="12.2" x14ac:dyDescent="0.2">
      <c r="L188" s="1"/>
    </row>
    <row r="189" spans="12:12" ht="12.2" x14ac:dyDescent="0.2">
      <c r="L189" s="1"/>
    </row>
    <row r="190" spans="12:12" ht="12.2" x14ac:dyDescent="0.2">
      <c r="L190" s="1"/>
    </row>
    <row r="191" spans="12:12" ht="12.2" x14ac:dyDescent="0.2">
      <c r="L191" s="1"/>
    </row>
    <row r="192" spans="12:12" ht="12.2" x14ac:dyDescent="0.2">
      <c r="L192" s="1"/>
    </row>
    <row r="193" spans="12:12" ht="12.2" x14ac:dyDescent="0.2">
      <c r="L193" s="1"/>
    </row>
    <row r="194" spans="12:12" ht="12.2" x14ac:dyDescent="0.2">
      <c r="L194" s="1"/>
    </row>
    <row r="195" spans="12:12" ht="12.2" x14ac:dyDescent="0.2">
      <c r="L195" s="1"/>
    </row>
    <row r="196" spans="12:12" ht="12.2" x14ac:dyDescent="0.2">
      <c r="L196" s="1"/>
    </row>
    <row r="197" spans="12:12" ht="12.2" x14ac:dyDescent="0.2">
      <c r="L197" s="1"/>
    </row>
    <row r="198" spans="12:12" ht="12.2" x14ac:dyDescent="0.2">
      <c r="L198" s="1"/>
    </row>
    <row r="199" spans="12:12" ht="12.2" x14ac:dyDescent="0.2">
      <c r="L199" s="1"/>
    </row>
    <row r="200" spans="12:12" ht="12.2" x14ac:dyDescent="0.2">
      <c r="L200" s="1"/>
    </row>
    <row r="201" spans="12:12" ht="12.2" x14ac:dyDescent="0.2">
      <c r="L201" s="1"/>
    </row>
    <row r="202" spans="12:12" ht="12.2" x14ac:dyDescent="0.2">
      <c r="L202" s="1"/>
    </row>
    <row r="203" spans="12:12" ht="12.2" x14ac:dyDescent="0.2">
      <c r="L203" s="1"/>
    </row>
    <row r="204" spans="12:12" ht="12.2" x14ac:dyDescent="0.2">
      <c r="L204" s="1"/>
    </row>
    <row r="205" spans="12:12" ht="12.2" x14ac:dyDescent="0.2">
      <c r="L205" s="1"/>
    </row>
    <row r="206" spans="12:12" ht="12.2" x14ac:dyDescent="0.2">
      <c r="L206" s="1"/>
    </row>
    <row r="207" spans="12:12" ht="12.2" x14ac:dyDescent="0.2">
      <c r="L207" s="1"/>
    </row>
    <row r="208" spans="12:12" ht="12.2" x14ac:dyDescent="0.2">
      <c r="L208" s="1"/>
    </row>
    <row r="209" spans="12:12" ht="12.2" x14ac:dyDescent="0.2">
      <c r="L209" s="1"/>
    </row>
    <row r="210" spans="12:12" ht="12.2" x14ac:dyDescent="0.2">
      <c r="L210" s="1"/>
    </row>
    <row r="211" spans="12:12" ht="12.2" x14ac:dyDescent="0.2">
      <c r="L211" s="1"/>
    </row>
    <row r="212" spans="12:12" ht="12.2" x14ac:dyDescent="0.2">
      <c r="L212" s="1"/>
    </row>
    <row r="213" spans="12:12" ht="12.2" x14ac:dyDescent="0.2">
      <c r="L213" s="1"/>
    </row>
    <row r="214" spans="12:12" ht="12.2" x14ac:dyDescent="0.2">
      <c r="L214" s="1"/>
    </row>
    <row r="215" spans="12:12" ht="12.2" x14ac:dyDescent="0.2">
      <c r="L215" s="1"/>
    </row>
    <row r="216" spans="12:12" ht="12.2" x14ac:dyDescent="0.2">
      <c r="L216" s="1"/>
    </row>
    <row r="217" spans="12:12" ht="12.2" x14ac:dyDescent="0.2">
      <c r="L217" s="1"/>
    </row>
    <row r="218" spans="12:12" ht="12.2" x14ac:dyDescent="0.2">
      <c r="L218" s="1"/>
    </row>
    <row r="219" spans="12:12" ht="12.2" x14ac:dyDescent="0.2">
      <c r="L219" s="1"/>
    </row>
    <row r="220" spans="12:12" ht="12.2" x14ac:dyDescent="0.2">
      <c r="L220" s="1"/>
    </row>
    <row r="221" spans="12:12" ht="12.2" x14ac:dyDescent="0.2">
      <c r="L221" s="1"/>
    </row>
    <row r="222" spans="12:12" ht="12.2" x14ac:dyDescent="0.2">
      <c r="L222" s="1"/>
    </row>
    <row r="223" spans="12:12" ht="12.2" x14ac:dyDescent="0.2">
      <c r="L223" s="1"/>
    </row>
    <row r="224" spans="12:12" ht="12.2" x14ac:dyDescent="0.2">
      <c r="L224" s="1"/>
    </row>
    <row r="225" spans="12:12" ht="12.2" x14ac:dyDescent="0.2">
      <c r="L225" s="1"/>
    </row>
    <row r="226" spans="12:12" ht="12.2" x14ac:dyDescent="0.2">
      <c r="L226" s="1"/>
    </row>
    <row r="227" spans="12:12" ht="12.2" x14ac:dyDescent="0.2">
      <c r="L227" s="1"/>
    </row>
    <row r="228" spans="12:12" ht="12.2" x14ac:dyDescent="0.2">
      <c r="L228" s="1"/>
    </row>
    <row r="229" spans="12:12" ht="12.2" x14ac:dyDescent="0.2">
      <c r="L229" s="1"/>
    </row>
    <row r="230" spans="12:12" ht="12.2" x14ac:dyDescent="0.2">
      <c r="L230" s="1"/>
    </row>
    <row r="231" spans="12:12" ht="12.2" x14ac:dyDescent="0.2">
      <c r="L231" s="1"/>
    </row>
    <row r="232" spans="12:12" ht="12.2" x14ac:dyDescent="0.2">
      <c r="L232" s="1"/>
    </row>
    <row r="233" spans="12:12" ht="12.2" x14ac:dyDescent="0.2">
      <c r="L233" s="1"/>
    </row>
    <row r="234" spans="12:12" ht="12.2" x14ac:dyDescent="0.2">
      <c r="L234" s="1"/>
    </row>
    <row r="235" spans="12:12" ht="12.2" x14ac:dyDescent="0.2">
      <c r="L235" s="1"/>
    </row>
    <row r="236" spans="12:12" ht="12.2" x14ac:dyDescent="0.2">
      <c r="L236" s="1"/>
    </row>
    <row r="237" spans="12:12" ht="12.2" x14ac:dyDescent="0.2">
      <c r="L237" s="1"/>
    </row>
    <row r="238" spans="12:12" ht="12.2" x14ac:dyDescent="0.2">
      <c r="L238" s="1"/>
    </row>
    <row r="239" spans="12:12" ht="12.2" x14ac:dyDescent="0.2">
      <c r="L239" s="1"/>
    </row>
    <row r="240" spans="12:12" ht="12.2" x14ac:dyDescent="0.2">
      <c r="L240" s="1"/>
    </row>
    <row r="241" spans="12:12" ht="12.2" x14ac:dyDescent="0.2">
      <c r="L241" s="1"/>
    </row>
    <row r="242" spans="12:12" ht="12.2" x14ac:dyDescent="0.2">
      <c r="L242" s="1"/>
    </row>
    <row r="243" spans="12:12" ht="12.2" x14ac:dyDescent="0.2">
      <c r="L243" s="1"/>
    </row>
    <row r="244" spans="12:12" ht="12.2" x14ac:dyDescent="0.2">
      <c r="L244" s="1"/>
    </row>
    <row r="245" spans="12:12" ht="12.2" x14ac:dyDescent="0.2">
      <c r="L245" s="1"/>
    </row>
    <row r="246" spans="12:12" ht="12.2" x14ac:dyDescent="0.2">
      <c r="L246" s="1"/>
    </row>
    <row r="247" spans="12:12" ht="12.2" x14ac:dyDescent="0.2">
      <c r="L247" s="1"/>
    </row>
    <row r="248" spans="12:12" ht="12.2" x14ac:dyDescent="0.2">
      <c r="L248" s="1"/>
    </row>
    <row r="249" spans="12:12" ht="12.2" x14ac:dyDescent="0.2">
      <c r="L249" s="1"/>
    </row>
    <row r="250" spans="12:12" ht="12.2" x14ac:dyDescent="0.2">
      <c r="L250" s="1"/>
    </row>
    <row r="251" spans="12:12" ht="12.2" x14ac:dyDescent="0.2">
      <c r="L251" s="1"/>
    </row>
    <row r="252" spans="12:12" ht="12.2" x14ac:dyDescent="0.2">
      <c r="L252" s="1"/>
    </row>
    <row r="253" spans="12:12" ht="12.2" x14ac:dyDescent="0.2">
      <c r="L253" s="1"/>
    </row>
    <row r="254" spans="12:12" ht="12.2" x14ac:dyDescent="0.2">
      <c r="L254" s="1"/>
    </row>
    <row r="255" spans="12:12" ht="12.2" x14ac:dyDescent="0.2">
      <c r="L255" s="1"/>
    </row>
    <row r="256" spans="12:12" ht="12.2" x14ac:dyDescent="0.2">
      <c r="L256" s="1"/>
    </row>
    <row r="257" spans="12:12" ht="12.2" x14ac:dyDescent="0.2">
      <c r="L257" s="1"/>
    </row>
    <row r="258" spans="12:12" ht="12.2" x14ac:dyDescent="0.2">
      <c r="L258" s="1"/>
    </row>
    <row r="259" spans="12:12" ht="12.2" x14ac:dyDescent="0.2">
      <c r="L259" s="1"/>
    </row>
    <row r="260" spans="12:12" ht="12.2" x14ac:dyDescent="0.2">
      <c r="L260" s="1"/>
    </row>
    <row r="261" spans="12:12" ht="12.2" x14ac:dyDescent="0.2">
      <c r="L261" s="1"/>
    </row>
    <row r="262" spans="12:12" ht="12.2" x14ac:dyDescent="0.2">
      <c r="L262" s="1"/>
    </row>
    <row r="263" spans="12:12" ht="12.2" x14ac:dyDescent="0.2">
      <c r="L263" s="1"/>
    </row>
    <row r="264" spans="12:12" ht="12.2" x14ac:dyDescent="0.2">
      <c r="L264" s="1"/>
    </row>
    <row r="265" spans="12:12" ht="12.2" x14ac:dyDescent="0.2">
      <c r="L265" s="1"/>
    </row>
    <row r="266" spans="12:12" ht="12.2" x14ac:dyDescent="0.2">
      <c r="L266" s="1"/>
    </row>
    <row r="267" spans="12:12" ht="12.2" x14ac:dyDescent="0.2">
      <c r="L267" s="1"/>
    </row>
    <row r="268" spans="12:12" ht="12.2" x14ac:dyDescent="0.2">
      <c r="L268" s="1"/>
    </row>
    <row r="269" spans="12:12" ht="12.2" x14ac:dyDescent="0.2">
      <c r="L269" s="1"/>
    </row>
    <row r="270" spans="12:12" ht="12.2" x14ac:dyDescent="0.2">
      <c r="L270" s="1"/>
    </row>
    <row r="271" spans="12:12" ht="12.2" x14ac:dyDescent="0.2">
      <c r="L271" s="1"/>
    </row>
    <row r="272" spans="12:12" ht="12.2" x14ac:dyDescent="0.2">
      <c r="L272" s="1"/>
    </row>
    <row r="273" spans="12:12" ht="12.2" x14ac:dyDescent="0.2">
      <c r="L273" s="1"/>
    </row>
    <row r="274" spans="12:12" ht="12.2" x14ac:dyDescent="0.2">
      <c r="L274" s="1"/>
    </row>
    <row r="275" spans="12:12" ht="12.2" x14ac:dyDescent="0.2">
      <c r="L275" s="1"/>
    </row>
    <row r="276" spans="12:12" ht="12.2" x14ac:dyDescent="0.2">
      <c r="L276" s="1"/>
    </row>
    <row r="277" spans="12:12" ht="12.2" x14ac:dyDescent="0.2">
      <c r="L277" s="1"/>
    </row>
    <row r="278" spans="12:12" ht="12.2" x14ac:dyDescent="0.2">
      <c r="L278" s="1"/>
    </row>
    <row r="279" spans="12:12" ht="12.2" x14ac:dyDescent="0.2">
      <c r="L279" s="1"/>
    </row>
    <row r="280" spans="12:12" ht="12.2" x14ac:dyDescent="0.2">
      <c r="L280" s="1"/>
    </row>
    <row r="281" spans="12:12" ht="12.2" x14ac:dyDescent="0.2">
      <c r="L281" s="1"/>
    </row>
    <row r="282" spans="12:12" ht="12.2" x14ac:dyDescent="0.2">
      <c r="L282" s="1"/>
    </row>
    <row r="283" spans="12:12" ht="12.2" x14ac:dyDescent="0.2">
      <c r="L283" s="1"/>
    </row>
    <row r="284" spans="12:12" ht="12.2" x14ac:dyDescent="0.2">
      <c r="L284" s="1"/>
    </row>
    <row r="285" spans="12:12" ht="12.2" x14ac:dyDescent="0.2">
      <c r="L285" s="1"/>
    </row>
    <row r="286" spans="12:12" ht="12.2" x14ac:dyDescent="0.2">
      <c r="L286" s="1"/>
    </row>
    <row r="287" spans="12:12" ht="12.2" x14ac:dyDescent="0.2">
      <c r="L287" s="1"/>
    </row>
    <row r="288" spans="12:12" ht="12.2" x14ac:dyDescent="0.2">
      <c r="L288" s="1"/>
    </row>
    <row r="289" spans="12:12" ht="12.2" x14ac:dyDescent="0.2">
      <c r="L289" s="1"/>
    </row>
    <row r="290" spans="12:12" ht="12.2" x14ac:dyDescent="0.2">
      <c r="L290" s="1"/>
    </row>
    <row r="291" spans="12:12" ht="12.2" x14ac:dyDescent="0.2">
      <c r="L291" s="1"/>
    </row>
    <row r="292" spans="12:12" ht="12.2" x14ac:dyDescent="0.2">
      <c r="L292" s="1"/>
    </row>
    <row r="293" spans="12:12" ht="12.2" x14ac:dyDescent="0.2">
      <c r="L293" s="1"/>
    </row>
    <row r="294" spans="12:12" ht="12.2" x14ac:dyDescent="0.2">
      <c r="L294" s="1"/>
    </row>
    <row r="295" spans="12:12" ht="12.2" x14ac:dyDescent="0.2">
      <c r="L295" s="1"/>
    </row>
    <row r="296" spans="12:12" ht="12.2" x14ac:dyDescent="0.2">
      <c r="L296" s="1"/>
    </row>
    <row r="297" spans="12:12" ht="12.2" x14ac:dyDescent="0.2">
      <c r="L297" s="1"/>
    </row>
    <row r="298" spans="12:12" ht="12.2" x14ac:dyDescent="0.2">
      <c r="L298" s="1"/>
    </row>
    <row r="299" spans="12:12" ht="12.2" x14ac:dyDescent="0.2">
      <c r="L299" s="1"/>
    </row>
    <row r="300" spans="12:12" ht="12.2" x14ac:dyDescent="0.2">
      <c r="L300" s="1"/>
    </row>
    <row r="301" spans="12:12" ht="12.2" x14ac:dyDescent="0.2">
      <c r="L301" s="1"/>
    </row>
    <row r="302" spans="12:12" ht="12.2" x14ac:dyDescent="0.2">
      <c r="L302" s="1"/>
    </row>
    <row r="303" spans="12:12" ht="12.2" x14ac:dyDescent="0.2">
      <c r="L303" s="1"/>
    </row>
    <row r="304" spans="12:12" ht="12.2" x14ac:dyDescent="0.2">
      <c r="L304" s="1"/>
    </row>
    <row r="305" spans="12:12" ht="12.2" x14ac:dyDescent="0.2">
      <c r="L305" s="1"/>
    </row>
    <row r="306" spans="12:12" ht="12.2" x14ac:dyDescent="0.2">
      <c r="L306" s="1"/>
    </row>
    <row r="307" spans="12:12" ht="12.2" x14ac:dyDescent="0.2">
      <c r="L307" s="1"/>
    </row>
    <row r="308" spans="12:12" ht="12.2" x14ac:dyDescent="0.2">
      <c r="L308" s="1"/>
    </row>
    <row r="309" spans="12:12" ht="12.2" x14ac:dyDescent="0.2">
      <c r="L309" s="1"/>
    </row>
    <row r="310" spans="12:12" ht="12.2" x14ac:dyDescent="0.2">
      <c r="L310" s="1"/>
    </row>
    <row r="311" spans="12:12" ht="12.2" x14ac:dyDescent="0.2">
      <c r="L311" s="1"/>
    </row>
    <row r="312" spans="12:12" ht="12.2" x14ac:dyDescent="0.2">
      <c r="L312" s="1"/>
    </row>
    <row r="313" spans="12:12" ht="12.2" x14ac:dyDescent="0.2">
      <c r="L313" s="1"/>
    </row>
    <row r="314" spans="12:12" ht="12.2" x14ac:dyDescent="0.2">
      <c r="L314" s="1"/>
    </row>
    <row r="315" spans="12:12" ht="12.2" x14ac:dyDescent="0.2">
      <c r="L315" s="1"/>
    </row>
    <row r="316" spans="12:12" ht="12.2" x14ac:dyDescent="0.2">
      <c r="L316" s="1"/>
    </row>
    <row r="317" spans="12:12" ht="12.2" x14ac:dyDescent="0.2">
      <c r="L317" s="1"/>
    </row>
    <row r="318" spans="12:12" ht="12.2" x14ac:dyDescent="0.2">
      <c r="L318" s="1"/>
    </row>
    <row r="319" spans="12:12" ht="12.2" x14ac:dyDescent="0.2">
      <c r="L319" s="1"/>
    </row>
    <row r="320" spans="12:12" ht="12.2" x14ac:dyDescent="0.2">
      <c r="L320" s="1"/>
    </row>
    <row r="321" spans="12:12" ht="12.2" x14ac:dyDescent="0.2">
      <c r="L321" s="1"/>
    </row>
    <row r="322" spans="12:12" ht="12.2" x14ac:dyDescent="0.2">
      <c r="L322" s="1"/>
    </row>
    <row r="323" spans="12:12" ht="12.2" x14ac:dyDescent="0.2">
      <c r="L323" s="1"/>
    </row>
    <row r="324" spans="12:12" ht="12.2" x14ac:dyDescent="0.2">
      <c r="L324" s="1"/>
    </row>
    <row r="325" spans="12:12" ht="12.2" x14ac:dyDescent="0.2">
      <c r="L325" s="1"/>
    </row>
    <row r="326" spans="12:12" ht="12.2" x14ac:dyDescent="0.2">
      <c r="L326" s="1"/>
    </row>
    <row r="327" spans="12:12" ht="12.2" x14ac:dyDescent="0.2">
      <c r="L327" s="1"/>
    </row>
    <row r="328" spans="12:12" ht="12.2" x14ac:dyDescent="0.2">
      <c r="L328" s="1"/>
    </row>
    <row r="329" spans="12:12" ht="12.2" x14ac:dyDescent="0.2">
      <c r="L329" s="1"/>
    </row>
    <row r="330" spans="12:12" ht="12.2" x14ac:dyDescent="0.2">
      <c r="L330" s="1"/>
    </row>
    <row r="331" spans="12:12" ht="12.2" x14ac:dyDescent="0.2">
      <c r="L331" s="1"/>
    </row>
    <row r="332" spans="12:12" ht="12.2" x14ac:dyDescent="0.2">
      <c r="L332" s="1"/>
    </row>
    <row r="333" spans="12:12" ht="12.2" x14ac:dyDescent="0.2">
      <c r="L333" s="1"/>
    </row>
    <row r="334" spans="12:12" ht="12.2" x14ac:dyDescent="0.2">
      <c r="L334" s="1"/>
    </row>
    <row r="335" spans="12:12" ht="12.2" x14ac:dyDescent="0.2">
      <c r="L335" s="1"/>
    </row>
    <row r="336" spans="12:12" ht="12.2" x14ac:dyDescent="0.2">
      <c r="L336" s="1"/>
    </row>
    <row r="337" spans="12:12" ht="12.2" x14ac:dyDescent="0.2">
      <c r="L337" s="1"/>
    </row>
    <row r="338" spans="12:12" ht="12.2" x14ac:dyDescent="0.2">
      <c r="L338" s="1"/>
    </row>
    <row r="339" spans="12:12" ht="12.2" x14ac:dyDescent="0.2">
      <c r="L339" s="1"/>
    </row>
    <row r="340" spans="12:12" ht="12.2" x14ac:dyDescent="0.2">
      <c r="L340" s="1"/>
    </row>
    <row r="341" spans="12:12" ht="12.2" x14ac:dyDescent="0.2">
      <c r="L341" s="1"/>
    </row>
    <row r="342" spans="12:12" ht="12.2" x14ac:dyDescent="0.2">
      <c r="L342" s="1"/>
    </row>
    <row r="343" spans="12:12" ht="12.2" x14ac:dyDescent="0.2">
      <c r="L343" s="1"/>
    </row>
    <row r="344" spans="12:12" ht="12.2" x14ac:dyDescent="0.2">
      <c r="L344" s="1"/>
    </row>
    <row r="345" spans="12:12" ht="12.2" x14ac:dyDescent="0.2">
      <c r="L345" s="1"/>
    </row>
    <row r="346" spans="12:12" ht="12.2" x14ac:dyDescent="0.2">
      <c r="L346" s="1"/>
    </row>
    <row r="347" spans="12:12" ht="12.2" x14ac:dyDescent="0.2">
      <c r="L347" s="1"/>
    </row>
    <row r="348" spans="12:12" ht="12.2" x14ac:dyDescent="0.2">
      <c r="L348" s="1"/>
    </row>
    <row r="349" spans="12:12" ht="12.2" x14ac:dyDescent="0.2">
      <c r="L349" s="1"/>
    </row>
    <row r="350" spans="12:12" ht="12.2" x14ac:dyDescent="0.2">
      <c r="L350" s="1"/>
    </row>
    <row r="351" spans="12:12" ht="12.2" x14ac:dyDescent="0.2">
      <c r="L351" s="1"/>
    </row>
    <row r="352" spans="12:12" ht="12.2" x14ac:dyDescent="0.2">
      <c r="L352" s="1"/>
    </row>
    <row r="353" spans="12:12" ht="12.2" x14ac:dyDescent="0.2">
      <c r="L353" s="1"/>
    </row>
    <row r="354" spans="12:12" ht="12.2" x14ac:dyDescent="0.2">
      <c r="L354" s="1"/>
    </row>
    <row r="355" spans="12:12" ht="12.2" x14ac:dyDescent="0.2">
      <c r="L355" s="1"/>
    </row>
    <row r="356" spans="12:12" ht="12.2" x14ac:dyDescent="0.2">
      <c r="L356" s="1"/>
    </row>
    <row r="357" spans="12:12" ht="12.2" x14ac:dyDescent="0.2">
      <c r="L357" s="1"/>
    </row>
    <row r="358" spans="12:12" ht="12.2" x14ac:dyDescent="0.2">
      <c r="L358" s="1"/>
    </row>
    <row r="359" spans="12:12" ht="12.2" x14ac:dyDescent="0.2">
      <c r="L359" s="1"/>
    </row>
    <row r="360" spans="12:12" ht="12.2" x14ac:dyDescent="0.2">
      <c r="L360" s="1"/>
    </row>
    <row r="361" spans="12:12" ht="12.2" x14ac:dyDescent="0.2">
      <c r="L361" s="1"/>
    </row>
    <row r="362" spans="12:12" ht="12.2" x14ac:dyDescent="0.2">
      <c r="L362" s="1"/>
    </row>
    <row r="363" spans="12:12" ht="12.2" x14ac:dyDescent="0.2">
      <c r="L363" s="1"/>
    </row>
    <row r="364" spans="12:12" ht="12.2" x14ac:dyDescent="0.2">
      <c r="L364" s="1"/>
    </row>
    <row r="365" spans="12:12" ht="12.2" x14ac:dyDescent="0.2">
      <c r="L365" s="1"/>
    </row>
    <row r="366" spans="12:12" ht="12.2" x14ac:dyDescent="0.2">
      <c r="L366" s="1"/>
    </row>
    <row r="367" spans="12:12" ht="12.2" x14ac:dyDescent="0.2">
      <c r="L367" s="1"/>
    </row>
    <row r="368" spans="12:12" ht="12.2" x14ac:dyDescent="0.2">
      <c r="L368" s="1"/>
    </row>
    <row r="369" spans="12:12" ht="12.2" x14ac:dyDescent="0.2">
      <c r="L369" s="1"/>
    </row>
    <row r="370" spans="12:12" ht="12.2" x14ac:dyDescent="0.2">
      <c r="L370" s="1"/>
    </row>
    <row r="371" spans="12:12" ht="12.2" x14ac:dyDescent="0.2">
      <c r="L371" s="1"/>
    </row>
    <row r="372" spans="12:12" ht="12.2" x14ac:dyDescent="0.2">
      <c r="L372" s="1"/>
    </row>
    <row r="373" spans="12:12" ht="12.2" x14ac:dyDescent="0.2">
      <c r="L373" s="1"/>
    </row>
    <row r="374" spans="12:12" ht="12.2" x14ac:dyDescent="0.2">
      <c r="L374" s="1"/>
    </row>
    <row r="375" spans="12:12" ht="12.2" x14ac:dyDescent="0.2">
      <c r="L375" s="1"/>
    </row>
    <row r="376" spans="12:12" ht="12.2" x14ac:dyDescent="0.2">
      <c r="L376" s="1"/>
    </row>
    <row r="377" spans="12:12" ht="12.2" x14ac:dyDescent="0.2">
      <c r="L377" s="1"/>
    </row>
    <row r="378" spans="12:12" ht="12.2" x14ac:dyDescent="0.2">
      <c r="L378" s="1"/>
    </row>
    <row r="379" spans="12:12" ht="12.2" x14ac:dyDescent="0.2">
      <c r="L379" s="1"/>
    </row>
    <row r="380" spans="12:12" ht="12.2" x14ac:dyDescent="0.2">
      <c r="L380" s="1"/>
    </row>
    <row r="381" spans="12:12" ht="12.2" x14ac:dyDescent="0.2">
      <c r="L381" s="1"/>
    </row>
    <row r="382" spans="12:12" ht="12.2" x14ac:dyDescent="0.2">
      <c r="L382" s="1"/>
    </row>
    <row r="383" spans="12:12" ht="12.2" x14ac:dyDescent="0.2">
      <c r="L383" s="1"/>
    </row>
    <row r="384" spans="12:12" ht="12.2" x14ac:dyDescent="0.2">
      <c r="L384" s="1"/>
    </row>
    <row r="385" spans="12:12" ht="12.2" x14ac:dyDescent="0.2">
      <c r="L385" s="1"/>
    </row>
    <row r="386" spans="12:12" ht="12.2" x14ac:dyDescent="0.2">
      <c r="L386" s="1"/>
    </row>
    <row r="387" spans="12:12" ht="12.2" x14ac:dyDescent="0.2">
      <c r="L387" s="1"/>
    </row>
    <row r="388" spans="12:12" ht="12.2" x14ac:dyDescent="0.2">
      <c r="L388" s="1"/>
    </row>
    <row r="389" spans="12:12" ht="12.2" x14ac:dyDescent="0.2">
      <c r="L389" s="1"/>
    </row>
    <row r="390" spans="12:12" ht="12.2" x14ac:dyDescent="0.2">
      <c r="L390" s="1"/>
    </row>
    <row r="391" spans="12:12" ht="12.2" x14ac:dyDescent="0.2">
      <c r="L391" s="1"/>
    </row>
    <row r="392" spans="12:12" ht="12.2" x14ac:dyDescent="0.2">
      <c r="L392" s="1"/>
    </row>
    <row r="393" spans="12:12" ht="12.2" x14ac:dyDescent="0.2">
      <c r="L393" s="1"/>
    </row>
    <row r="394" spans="12:12" ht="12.2" x14ac:dyDescent="0.2">
      <c r="L394" s="1"/>
    </row>
    <row r="395" spans="12:12" ht="12.2" x14ac:dyDescent="0.2">
      <c r="L395" s="1"/>
    </row>
    <row r="396" spans="12:12" ht="12.2" x14ac:dyDescent="0.2">
      <c r="L396" s="1"/>
    </row>
    <row r="397" spans="12:12" ht="12.2" x14ac:dyDescent="0.2">
      <c r="L397" s="1"/>
    </row>
    <row r="398" spans="12:12" ht="12.2" x14ac:dyDescent="0.2">
      <c r="L398" s="1"/>
    </row>
    <row r="399" spans="12:12" ht="12.2" x14ac:dyDescent="0.2">
      <c r="L399" s="1"/>
    </row>
    <row r="400" spans="12:12" ht="12.2" x14ac:dyDescent="0.2">
      <c r="L400" s="1"/>
    </row>
    <row r="401" spans="12:12" ht="12.2" x14ac:dyDescent="0.2">
      <c r="L401" s="1"/>
    </row>
    <row r="402" spans="12:12" ht="12.2" x14ac:dyDescent="0.2">
      <c r="L402" s="1"/>
    </row>
    <row r="403" spans="12:12" ht="12.2" x14ac:dyDescent="0.2">
      <c r="L403" s="1"/>
    </row>
    <row r="404" spans="12:12" ht="12.2" x14ac:dyDescent="0.2">
      <c r="L404" s="1"/>
    </row>
    <row r="405" spans="12:12" ht="12.2" x14ac:dyDescent="0.2">
      <c r="L405" s="1"/>
    </row>
    <row r="406" spans="12:12" ht="12.2" x14ac:dyDescent="0.2">
      <c r="L406" s="1"/>
    </row>
    <row r="407" spans="12:12" ht="12.2" x14ac:dyDescent="0.2">
      <c r="L407" s="1"/>
    </row>
    <row r="408" spans="12:12" ht="12.2" x14ac:dyDescent="0.2">
      <c r="L408" s="1"/>
    </row>
    <row r="409" spans="12:12" ht="12.2" x14ac:dyDescent="0.2">
      <c r="L409" s="1"/>
    </row>
    <row r="410" spans="12:12" ht="12.2" x14ac:dyDescent="0.2">
      <c r="L410" s="1"/>
    </row>
    <row r="411" spans="12:12" ht="12.2" x14ac:dyDescent="0.2">
      <c r="L411" s="1"/>
    </row>
    <row r="412" spans="12:12" ht="12.2" x14ac:dyDescent="0.2">
      <c r="L412" s="1"/>
    </row>
    <row r="413" spans="12:12" ht="12.2" x14ac:dyDescent="0.2">
      <c r="L413" s="1"/>
    </row>
    <row r="414" spans="12:12" ht="12.2" x14ac:dyDescent="0.2">
      <c r="L414" s="1"/>
    </row>
    <row r="415" spans="12:12" ht="12.2" x14ac:dyDescent="0.2">
      <c r="L415" s="1"/>
    </row>
    <row r="416" spans="12:12" ht="12.2" x14ac:dyDescent="0.2">
      <c r="L416" s="1"/>
    </row>
    <row r="417" spans="12:12" ht="12.2" x14ac:dyDescent="0.2">
      <c r="L417" s="1"/>
    </row>
    <row r="418" spans="12:12" ht="12.2" x14ac:dyDescent="0.2">
      <c r="L418" s="1"/>
    </row>
    <row r="419" spans="12:12" ht="12.2" x14ac:dyDescent="0.2">
      <c r="L419" s="1"/>
    </row>
    <row r="420" spans="12:12" ht="12.2" x14ac:dyDescent="0.2">
      <c r="L420" s="1"/>
    </row>
    <row r="421" spans="12:12" ht="12.2" x14ac:dyDescent="0.2">
      <c r="L421" s="1"/>
    </row>
    <row r="422" spans="12:12" ht="12.2" x14ac:dyDescent="0.2">
      <c r="L422" s="1"/>
    </row>
    <row r="423" spans="12:12" ht="12.2" x14ac:dyDescent="0.2">
      <c r="L423" s="1"/>
    </row>
    <row r="424" spans="12:12" ht="12.2" x14ac:dyDescent="0.2">
      <c r="L424" s="1"/>
    </row>
    <row r="425" spans="12:12" ht="12.2" x14ac:dyDescent="0.2">
      <c r="L425" s="1"/>
    </row>
    <row r="426" spans="12:12" ht="12.2" x14ac:dyDescent="0.2">
      <c r="L426" s="1"/>
    </row>
    <row r="427" spans="12:12" ht="12.2" x14ac:dyDescent="0.2">
      <c r="L427" s="1"/>
    </row>
    <row r="428" spans="12:12" ht="12.2" x14ac:dyDescent="0.2">
      <c r="L428" s="1"/>
    </row>
    <row r="429" spans="12:12" ht="12.2" x14ac:dyDescent="0.2">
      <c r="L429" s="1"/>
    </row>
    <row r="430" spans="12:12" ht="12.2" x14ac:dyDescent="0.2">
      <c r="L430" s="1"/>
    </row>
    <row r="431" spans="12:12" ht="12.2" x14ac:dyDescent="0.2">
      <c r="L431" s="1"/>
    </row>
    <row r="432" spans="12:12" ht="12.2" x14ac:dyDescent="0.2">
      <c r="L432" s="1"/>
    </row>
    <row r="433" spans="12:12" ht="12.2" x14ac:dyDescent="0.2">
      <c r="L433" s="1"/>
    </row>
    <row r="434" spans="12:12" ht="12.2" x14ac:dyDescent="0.2">
      <c r="L434" s="1"/>
    </row>
    <row r="435" spans="12:12" ht="12.2" x14ac:dyDescent="0.2">
      <c r="L435" s="1"/>
    </row>
    <row r="436" spans="12:12" ht="12.2" x14ac:dyDescent="0.2">
      <c r="L436" s="1"/>
    </row>
    <row r="437" spans="12:12" ht="12.2" x14ac:dyDescent="0.2">
      <c r="L437" s="1"/>
    </row>
    <row r="438" spans="12:12" ht="12.2" x14ac:dyDescent="0.2">
      <c r="L438" s="1"/>
    </row>
    <row r="439" spans="12:12" ht="12.2" x14ac:dyDescent="0.2">
      <c r="L439" s="1"/>
    </row>
    <row r="440" spans="12:12" ht="12.2" x14ac:dyDescent="0.2">
      <c r="L440" s="1"/>
    </row>
    <row r="441" spans="12:12" ht="12.2" x14ac:dyDescent="0.2">
      <c r="L441" s="1"/>
    </row>
    <row r="442" spans="12:12" ht="12.2" x14ac:dyDescent="0.2">
      <c r="L442" s="1"/>
    </row>
    <row r="443" spans="12:12" ht="12.2" x14ac:dyDescent="0.2">
      <c r="L443" s="1"/>
    </row>
    <row r="444" spans="12:12" ht="12.2" x14ac:dyDescent="0.2">
      <c r="L444" s="1"/>
    </row>
    <row r="445" spans="12:12" ht="12.2" x14ac:dyDescent="0.2">
      <c r="L445" s="1"/>
    </row>
    <row r="446" spans="12:12" ht="12.2" x14ac:dyDescent="0.2">
      <c r="L446" s="1"/>
    </row>
    <row r="447" spans="12:12" ht="12.2" x14ac:dyDescent="0.2">
      <c r="L447" s="1"/>
    </row>
    <row r="448" spans="12:12" ht="12.2" x14ac:dyDescent="0.2">
      <c r="L448" s="1"/>
    </row>
    <row r="449" spans="12:12" ht="12.2" x14ac:dyDescent="0.2">
      <c r="L449" s="1"/>
    </row>
    <row r="450" spans="12:12" ht="12.2" x14ac:dyDescent="0.2">
      <c r="L450" s="1"/>
    </row>
    <row r="451" spans="12:12" ht="12.2" x14ac:dyDescent="0.2">
      <c r="L451" s="1"/>
    </row>
    <row r="452" spans="12:12" ht="12.2" x14ac:dyDescent="0.2">
      <c r="L452" s="1"/>
    </row>
    <row r="453" spans="12:12" ht="12.2" x14ac:dyDescent="0.2">
      <c r="L453" s="1"/>
    </row>
    <row r="454" spans="12:12" ht="12.2" x14ac:dyDescent="0.2">
      <c r="L454" s="1"/>
    </row>
    <row r="455" spans="12:12" ht="12.2" x14ac:dyDescent="0.2">
      <c r="L455" s="1"/>
    </row>
    <row r="456" spans="12:12" ht="12.2" x14ac:dyDescent="0.2">
      <c r="L456" s="1"/>
    </row>
    <row r="457" spans="12:12" ht="12.2" x14ac:dyDescent="0.2">
      <c r="L457" s="1"/>
    </row>
    <row r="458" spans="12:12" ht="12.2" x14ac:dyDescent="0.2">
      <c r="L458" s="1"/>
    </row>
    <row r="459" spans="12:12" ht="12.2" x14ac:dyDescent="0.2">
      <c r="L459" s="1"/>
    </row>
    <row r="460" spans="12:12" ht="12.2" x14ac:dyDescent="0.2">
      <c r="L460" s="1"/>
    </row>
    <row r="461" spans="12:12" ht="12.2" x14ac:dyDescent="0.2">
      <c r="L461" s="1"/>
    </row>
    <row r="462" spans="12:12" ht="12.2" x14ac:dyDescent="0.2">
      <c r="L462" s="1"/>
    </row>
    <row r="463" spans="12:12" ht="12.2" x14ac:dyDescent="0.2">
      <c r="L463" s="1"/>
    </row>
    <row r="464" spans="12:12" ht="12.2" x14ac:dyDescent="0.2">
      <c r="L464" s="1"/>
    </row>
    <row r="465" spans="12:12" ht="12.2" x14ac:dyDescent="0.2">
      <c r="L465" s="1"/>
    </row>
    <row r="466" spans="12:12" ht="12.2" x14ac:dyDescent="0.2">
      <c r="L466" s="1"/>
    </row>
    <row r="467" spans="12:12" ht="12.2" x14ac:dyDescent="0.2">
      <c r="L467" s="1"/>
    </row>
    <row r="468" spans="12:12" ht="12.2" x14ac:dyDescent="0.2">
      <c r="L468" s="1"/>
    </row>
    <row r="469" spans="12:12" ht="12.2" x14ac:dyDescent="0.2">
      <c r="L469" s="1"/>
    </row>
    <row r="470" spans="12:12" ht="12.2" x14ac:dyDescent="0.2">
      <c r="L470" s="1"/>
    </row>
    <row r="471" spans="12:12" ht="12.2" x14ac:dyDescent="0.2">
      <c r="L471" s="1"/>
    </row>
    <row r="472" spans="12:12" ht="12.2" x14ac:dyDescent="0.2">
      <c r="L472" s="1"/>
    </row>
    <row r="473" spans="12:12" ht="12.2" x14ac:dyDescent="0.2">
      <c r="L473" s="1"/>
    </row>
    <row r="474" spans="12:12" ht="12.2" x14ac:dyDescent="0.2">
      <c r="L474" s="1"/>
    </row>
    <row r="475" spans="12:12" ht="12.2" x14ac:dyDescent="0.2">
      <c r="L475" s="1"/>
    </row>
    <row r="476" spans="12:12" ht="12.2" x14ac:dyDescent="0.2">
      <c r="L476" s="1"/>
    </row>
    <row r="477" spans="12:12" ht="12.2" x14ac:dyDescent="0.2">
      <c r="L477" s="1"/>
    </row>
    <row r="478" spans="12:12" ht="12.2" x14ac:dyDescent="0.2">
      <c r="L478" s="1"/>
    </row>
    <row r="479" spans="12:12" ht="12.2" x14ac:dyDescent="0.2">
      <c r="L479" s="1"/>
    </row>
    <row r="480" spans="12:12" ht="12.2" x14ac:dyDescent="0.2">
      <c r="L480" s="1"/>
    </row>
    <row r="481" spans="12:12" ht="12.2" x14ac:dyDescent="0.2">
      <c r="L481" s="1"/>
    </row>
    <row r="482" spans="12:12" ht="12.2" x14ac:dyDescent="0.2">
      <c r="L482" s="1"/>
    </row>
    <row r="483" spans="12:12" ht="12.2" x14ac:dyDescent="0.2">
      <c r="L483" s="1"/>
    </row>
    <row r="484" spans="12:12" ht="12.2" x14ac:dyDescent="0.2">
      <c r="L484" s="1"/>
    </row>
    <row r="485" spans="12:12" ht="12.2" x14ac:dyDescent="0.2">
      <c r="L485" s="1"/>
    </row>
    <row r="486" spans="12:12" ht="12.2" x14ac:dyDescent="0.2">
      <c r="L486" s="1"/>
    </row>
    <row r="487" spans="12:12" ht="12.2" x14ac:dyDescent="0.2">
      <c r="L487" s="1"/>
    </row>
    <row r="488" spans="12:12" ht="12.2" x14ac:dyDescent="0.2">
      <c r="L488" s="1"/>
    </row>
    <row r="489" spans="12:12" ht="12.2" x14ac:dyDescent="0.2">
      <c r="L489" s="1"/>
    </row>
    <row r="490" spans="12:12" ht="12.2" x14ac:dyDescent="0.2">
      <c r="L490" s="1"/>
    </row>
    <row r="491" spans="12:12" ht="12.2" x14ac:dyDescent="0.2">
      <c r="L491" s="1"/>
    </row>
    <row r="492" spans="12:12" ht="12.2" x14ac:dyDescent="0.2">
      <c r="L492" s="1"/>
    </row>
    <row r="493" spans="12:12" ht="12.2" x14ac:dyDescent="0.2">
      <c r="L493" s="1"/>
    </row>
    <row r="494" spans="12:12" ht="12.2" x14ac:dyDescent="0.2">
      <c r="L494" s="1"/>
    </row>
    <row r="495" spans="12:12" ht="12.2" x14ac:dyDescent="0.2">
      <c r="L495" s="1"/>
    </row>
    <row r="496" spans="12:12" ht="12.2" x14ac:dyDescent="0.2">
      <c r="L496" s="1"/>
    </row>
    <row r="497" spans="12:12" ht="12.2" x14ac:dyDescent="0.2">
      <c r="L497" s="1"/>
    </row>
    <row r="498" spans="12:12" ht="12.2" x14ac:dyDescent="0.2">
      <c r="L498" s="1"/>
    </row>
    <row r="499" spans="12:12" ht="12.2" x14ac:dyDescent="0.2">
      <c r="L499" s="1"/>
    </row>
    <row r="500" spans="12:12" ht="12.2" x14ac:dyDescent="0.2">
      <c r="L500" s="1"/>
    </row>
    <row r="501" spans="12:12" ht="12.2" x14ac:dyDescent="0.2">
      <c r="L501" s="1"/>
    </row>
    <row r="502" spans="12:12" ht="12.2" x14ac:dyDescent="0.2">
      <c r="L502" s="1"/>
    </row>
    <row r="503" spans="12:12" ht="12.2" x14ac:dyDescent="0.2">
      <c r="L503" s="1"/>
    </row>
    <row r="504" spans="12:12" ht="12.2" x14ac:dyDescent="0.2">
      <c r="L504" s="1"/>
    </row>
    <row r="505" spans="12:12" ht="12.2" x14ac:dyDescent="0.2">
      <c r="L505" s="1"/>
    </row>
    <row r="506" spans="12:12" ht="12.2" x14ac:dyDescent="0.2">
      <c r="L506" s="1"/>
    </row>
    <row r="507" spans="12:12" ht="12.2" x14ac:dyDescent="0.2">
      <c r="L507" s="1"/>
    </row>
    <row r="508" spans="12:12" ht="12.2" x14ac:dyDescent="0.2">
      <c r="L508" s="1"/>
    </row>
    <row r="509" spans="12:12" ht="12.2" x14ac:dyDescent="0.2">
      <c r="L509" s="1"/>
    </row>
    <row r="510" spans="12:12" ht="12.2" x14ac:dyDescent="0.2">
      <c r="L510" s="1"/>
    </row>
    <row r="511" spans="12:12" ht="12.2" x14ac:dyDescent="0.2">
      <c r="L511" s="1"/>
    </row>
    <row r="512" spans="12:12" ht="12.2" x14ac:dyDescent="0.2">
      <c r="L512" s="1"/>
    </row>
    <row r="513" spans="12:12" ht="12.2" x14ac:dyDescent="0.2">
      <c r="L513" s="1"/>
    </row>
    <row r="514" spans="12:12" ht="12.2" x14ac:dyDescent="0.2">
      <c r="L514" s="1"/>
    </row>
    <row r="515" spans="12:12" ht="12.2" x14ac:dyDescent="0.2">
      <c r="L515" s="1"/>
    </row>
    <row r="516" spans="12:12" ht="12.2" x14ac:dyDescent="0.2">
      <c r="L516" s="1"/>
    </row>
    <row r="517" spans="12:12" ht="12.2" x14ac:dyDescent="0.2">
      <c r="L517" s="1"/>
    </row>
    <row r="518" spans="12:12" ht="12.2" x14ac:dyDescent="0.2">
      <c r="L518" s="1"/>
    </row>
    <row r="519" spans="12:12" ht="12.2" x14ac:dyDescent="0.2">
      <c r="L519" s="1"/>
    </row>
    <row r="520" spans="12:12" ht="12.2" x14ac:dyDescent="0.2">
      <c r="L520" s="1"/>
    </row>
    <row r="521" spans="12:12" ht="12.2" x14ac:dyDescent="0.2">
      <c r="L521" s="1"/>
    </row>
    <row r="522" spans="12:12" ht="12.2" x14ac:dyDescent="0.2">
      <c r="L522" s="1"/>
    </row>
    <row r="523" spans="12:12" ht="12.2" x14ac:dyDescent="0.2">
      <c r="L523" s="1"/>
    </row>
    <row r="524" spans="12:12" ht="12.2" x14ac:dyDescent="0.2">
      <c r="L524" s="1"/>
    </row>
    <row r="525" spans="12:12" ht="12.2" x14ac:dyDescent="0.2">
      <c r="L525" s="1"/>
    </row>
    <row r="526" spans="12:12" ht="12.2" x14ac:dyDescent="0.2">
      <c r="L526" s="1"/>
    </row>
    <row r="527" spans="12:12" ht="12.2" x14ac:dyDescent="0.2">
      <c r="L527" s="1"/>
    </row>
    <row r="528" spans="12:12" ht="12.2" x14ac:dyDescent="0.2">
      <c r="L528" s="1"/>
    </row>
    <row r="529" spans="12:12" ht="12.2" x14ac:dyDescent="0.2">
      <c r="L529" s="1"/>
    </row>
    <row r="530" spans="12:12" ht="12.2" x14ac:dyDescent="0.2">
      <c r="L530" s="1"/>
    </row>
    <row r="531" spans="12:12" ht="12.2" x14ac:dyDescent="0.2">
      <c r="L531" s="1"/>
    </row>
    <row r="532" spans="12:12" ht="12.2" x14ac:dyDescent="0.2">
      <c r="L532" s="1"/>
    </row>
    <row r="533" spans="12:12" ht="12.2" x14ac:dyDescent="0.2">
      <c r="L533" s="1"/>
    </row>
    <row r="534" spans="12:12" ht="12.2" x14ac:dyDescent="0.2">
      <c r="L534" s="1"/>
    </row>
    <row r="535" spans="12:12" ht="12.2" x14ac:dyDescent="0.2">
      <c r="L535" s="1"/>
    </row>
    <row r="536" spans="12:12" ht="12.2" x14ac:dyDescent="0.2">
      <c r="L536" s="1"/>
    </row>
    <row r="537" spans="12:12" ht="12.2" x14ac:dyDescent="0.2">
      <c r="L537" s="1"/>
    </row>
    <row r="538" spans="12:12" ht="12.2" x14ac:dyDescent="0.2">
      <c r="L538" s="1"/>
    </row>
    <row r="539" spans="12:12" ht="12.2" x14ac:dyDescent="0.2">
      <c r="L539" s="1"/>
    </row>
    <row r="540" spans="12:12" ht="12.2" x14ac:dyDescent="0.2">
      <c r="L540" s="1"/>
    </row>
    <row r="541" spans="12:12" ht="12.2" x14ac:dyDescent="0.2">
      <c r="L541" s="1"/>
    </row>
    <row r="542" spans="12:12" ht="12.2" x14ac:dyDescent="0.2">
      <c r="L542" s="1"/>
    </row>
    <row r="543" spans="12:12" ht="12.2" x14ac:dyDescent="0.2">
      <c r="L543" s="1"/>
    </row>
    <row r="544" spans="12:12" ht="12.2" x14ac:dyDescent="0.2">
      <c r="L544" s="1"/>
    </row>
    <row r="545" spans="12:12" ht="12.2" x14ac:dyDescent="0.2">
      <c r="L545" s="1"/>
    </row>
    <row r="546" spans="12:12" ht="12.2" x14ac:dyDescent="0.2">
      <c r="L546" s="1"/>
    </row>
    <row r="547" spans="12:12" ht="12.2" x14ac:dyDescent="0.2">
      <c r="L547" s="1"/>
    </row>
    <row r="548" spans="12:12" ht="12.2" x14ac:dyDescent="0.2">
      <c r="L548" s="1"/>
    </row>
    <row r="549" spans="12:12" ht="12.2" x14ac:dyDescent="0.2">
      <c r="L549" s="1"/>
    </row>
    <row r="550" spans="12:12" ht="12.2" x14ac:dyDescent="0.2">
      <c r="L550" s="1"/>
    </row>
    <row r="551" spans="12:12" ht="12.2" x14ac:dyDescent="0.2">
      <c r="L551" s="1"/>
    </row>
    <row r="552" spans="12:12" ht="12.2" x14ac:dyDescent="0.2">
      <c r="L552" s="1"/>
    </row>
    <row r="553" spans="12:12" ht="12.2" x14ac:dyDescent="0.2">
      <c r="L553" s="1"/>
    </row>
    <row r="554" spans="12:12" ht="12.2" x14ac:dyDescent="0.2">
      <c r="L554" s="1"/>
    </row>
    <row r="555" spans="12:12" ht="12.2" x14ac:dyDescent="0.2">
      <c r="L555" s="1"/>
    </row>
    <row r="556" spans="12:12" ht="12.2" x14ac:dyDescent="0.2">
      <c r="L556" s="1"/>
    </row>
    <row r="557" spans="12:12" ht="12.2" x14ac:dyDescent="0.2">
      <c r="L557" s="1"/>
    </row>
    <row r="558" spans="12:12" ht="12.2" x14ac:dyDescent="0.2">
      <c r="L558" s="1"/>
    </row>
    <row r="559" spans="12:12" ht="12.2" x14ac:dyDescent="0.2">
      <c r="L559" s="1"/>
    </row>
    <row r="560" spans="12:12" ht="12.2" x14ac:dyDescent="0.2">
      <c r="L560" s="1"/>
    </row>
    <row r="561" spans="12:12" ht="12.2" x14ac:dyDescent="0.2">
      <c r="L561" s="1"/>
    </row>
    <row r="562" spans="12:12" ht="12.2" x14ac:dyDescent="0.2">
      <c r="L562" s="1"/>
    </row>
    <row r="563" spans="12:12" ht="12.2" x14ac:dyDescent="0.2">
      <c r="L563" s="1"/>
    </row>
    <row r="564" spans="12:12" ht="12.2" x14ac:dyDescent="0.2">
      <c r="L564" s="1"/>
    </row>
    <row r="565" spans="12:12" ht="12.2" x14ac:dyDescent="0.2">
      <c r="L565" s="1"/>
    </row>
    <row r="566" spans="12:12" ht="12.2" x14ac:dyDescent="0.2">
      <c r="L566" s="1"/>
    </row>
    <row r="567" spans="12:12" ht="12.2" x14ac:dyDescent="0.2">
      <c r="L567" s="1"/>
    </row>
    <row r="568" spans="12:12" ht="12.2" x14ac:dyDescent="0.2">
      <c r="L568" s="1"/>
    </row>
    <row r="569" spans="12:12" ht="12.2" x14ac:dyDescent="0.2">
      <c r="L569" s="1"/>
    </row>
    <row r="570" spans="12:12" ht="12.2" x14ac:dyDescent="0.2">
      <c r="L570" s="1"/>
    </row>
    <row r="571" spans="12:12" ht="12.2" x14ac:dyDescent="0.2">
      <c r="L571" s="1"/>
    </row>
    <row r="572" spans="12:12" ht="12.2" x14ac:dyDescent="0.2">
      <c r="L572" s="1"/>
    </row>
    <row r="573" spans="12:12" ht="12.2" x14ac:dyDescent="0.2">
      <c r="L573" s="1"/>
    </row>
    <row r="574" spans="12:12" ht="12.2" x14ac:dyDescent="0.2">
      <c r="L574" s="1"/>
    </row>
    <row r="575" spans="12:12" ht="12.2" x14ac:dyDescent="0.2">
      <c r="L575" s="1"/>
    </row>
    <row r="576" spans="12:12" ht="12.2" x14ac:dyDescent="0.2">
      <c r="L576" s="1"/>
    </row>
    <row r="577" spans="12:12" ht="12.2" x14ac:dyDescent="0.2">
      <c r="L577" s="1"/>
    </row>
    <row r="578" spans="12:12" ht="12.2" x14ac:dyDescent="0.2">
      <c r="L578" s="1"/>
    </row>
    <row r="579" spans="12:12" ht="12.2" x14ac:dyDescent="0.2">
      <c r="L579" s="1"/>
    </row>
    <row r="580" spans="12:12" ht="12.2" x14ac:dyDescent="0.2">
      <c r="L580" s="1"/>
    </row>
    <row r="581" spans="12:12" ht="12.2" x14ac:dyDescent="0.2">
      <c r="L581" s="1"/>
    </row>
    <row r="582" spans="12:12" ht="12.2" x14ac:dyDescent="0.2">
      <c r="L582" s="1"/>
    </row>
    <row r="583" spans="12:12" ht="12.2" x14ac:dyDescent="0.2">
      <c r="L583" s="1"/>
    </row>
    <row r="584" spans="12:12" ht="12.2" x14ac:dyDescent="0.2">
      <c r="L584" s="1"/>
    </row>
    <row r="585" spans="12:12" ht="12.2" x14ac:dyDescent="0.2">
      <c r="L585" s="1"/>
    </row>
    <row r="586" spans="12:12" ht="12.2" x14ac:dyDescent="0.2">
      <c r="L586" s="1"/>
    </row>
    <row r="587" spans="12:12" ht="12.2" x14ac:dyDescent="0.2">
      <c r="L587" s="1"/>
    </row>
    <row r="588" spans="12:12" ht="12.2" x14ac:dyDescent="0.2">
      <c r="L588" s="1"/>
    </row>
    <row r="589" spans="12:12" ht="12.2" x14ac:dyDescent="0.2">
      <c r="L589" s="1"/>
    </row>
    <row r="590" spans="12:12" ht="12.2" x14ac:dyDescent="0.2">
      <c r="L590" s="1"/>
    </row>
    <row r="591" spans="12:12" ht="12.2" x14ac:dyDescent="0.2">
      <c r="L591" s="1"/>
    </row>
    <row r="592" spans="12:12" ht="12.2" x14ac:dyDescent="0.2">
      <c r="L592" s="1"/>
    </row>
    <row r="593" spans="12:12" ht="12.2" x14ac:dyDescent="0.2">
      <c r="L593" s="1"/>
    </row>
    <row r="594" spans="12:12" ht="12.2" x14ac:dyDescent="0.2">
      <c r="L594" s="1"/>
    </row>
    <row r="595" spans="12:12" ht="12.2" x14ac:dyDescent="0.2">
      <c r="L595" s="1"/>
    </row>
    <row r="596" spans="12:12" ht="12.2" x14ac:dyDescent="0.2">
      <c r="L596" s="1"/>
    </row>
    <row r="597" spans="12:12" ht="12.2" x14ac:dyDescent="0.2">
      <c r="L597" s="1"/>
    </row>
    <row r="598" spans="12:12" ht="12.2" x14ac:dyDescent="0.2">
      <c r="L598" s="1"/>
    </row>
    <row r="599" spans="12:12" ht="12.2" x14ac:dyDescent="0.2">
      <c r="L599" s="1"/>
    </row>
    <row r="600" spans="12:12" ht="12.2" x14ac:dyDescent="0.2">
      <c r="L600" s="1"/>
    </row>
    <row r="601" spans="12:12" ht="12.2" x14ac:dyDescent="0.2">
      <c r="L601" s="1"/>
    </row>
    <row r="602" spans="12:12" ht="12.2" x14ac:dyDescent="0.2">
      <c r="L602" s="1"/>
    </row>
    <row r="603" spans="12:12" ht="12.2" x14ac:dyDescent="0.2">
      <c r="L603" s="1"/>
    </row>
    <row r="604" spans="12:12" ht="12.2" x14ac:dyDescent="0.2">
      <c r="L604" s="1"/>
    </row>
    <row r="605" spans="12:12" ht="12.2" x14ac:dyDescent="0.2">
      <c r="L605" s="1"/>
    </row>
    <row r="606" spans="12:12" ht="12.2" x14ac:dyDescent="0.2">
      <c r="L606" s="1"/>
    </row>
    <row r="607" spans="12:12" ht="12.2" x14ac:dyDescent="0.2">
      <c r="L607" s="1"/>
    </row>
    <row r="608" spans="12:12" ht="12.2" x14ac:dyDescent="0.2">
      <c r="L608" s="1"/>
    </row>
    <row r="609" spans="12:12" ht="12.2" x14ac:dyDescent="0.2">
      <c r="L609" s="1"/>
    </row>
    <row r="610" spans="12:12" ht="12.2" x14ac:dyDescent="0.2">
      <c r="L610" s="1"/>
    </row>
    <row r="611" spans="12:12" ht="12.2" x14ac:dyDescent="0.2">
      <c r="L611" s="1"/>
    </row>
    <row r="612" spans="12:12" ht="12.2" x14ac:dyDescent="0.2">
      <c r="L612" s="1"/>
    </row>
    <row r="613" spans="12:12" ht="12.2" x14ac:dyDescent="0.2">
      <c r="L613" s="1"/>
    </row>
    <row r="614" spans="12:12" ht="12.2" x14ac:dyDescent="0.2">
      <c r="L614" s="1"/>
    </row>
    <row r="615" spans="12:12" ht="12.2" x14ac:dyDescent="0.2">
      <c r="L615" s="1"/>
    </row>
    <row r="616" spans="12:12" ht="12.2" x14ac:dyDescent="0.2">
      <c r="L616" s="1"/>
    </row>
    <row r="617" spans="12:12" ht="12.2" x14ac:dyDescent="0.2">
      <c r="L617" s="1"/>
    </row>
    <row r="618" spans="12:12" ht="12.2" x14ac:dyDescent="0.2">
      <c r="L618" s="1"/>
    </row>
    <row r="619" spans="12:12" ht="12.2" x14ac:dyDescent="0.2">
      <c r="L619" s="1"/>
    </row>
    <row r="620" spans="12:12" ht="12.2" x14ac:dyDescent="0.2">
      <c r="L620" s="1"/>
    </row>
    <row r="621" spans="12:12" ht="12.2" x14ac:dyDescent="0.2">
      <c r="L621" s="1"/>
    </row>
    <row r="622" spans="12:12" ht="12.2" x14ac:dyDescent="0.2">
      <c r="L622" s="1"/>
    </row>
    <row r="623" spans="12:12" ht="12.2" x14ac:dyDescent="0.2">
      <c r="L623" s="1"/>
    </row>
    <row r="624" spans="12:12" ht="12.2" x14ac:dyDescent="0.2">
      <c r="L624" s="1"/>
    </row>
    <row r="625" spans="12:12" ht="12.2" x14ac:dyDescent="0.2">
      <c r="L625" s="1"/>
    </row>
    <row r="626" spans="12:12" ht="12.2" x14ac:dyDescent="0.2">
      <c r="L626" s="1"/>
    </row>
    <row r="627" spans="12:12" ht="12.2" x14ac:dyDescent="0.2">
      <c r="L627" s="1"/>
    </row>
    <row r="628" spans="12:12" ht="12.2" x14ac:dyDescent="0.2">
      <c r="L628" s="1"/>
    </row>
    <row r="629" spans="12:12" ht="12.2" x14ac:dyDescent="0.2">
      <c r="L629" s="1"/>
    </row>
    <row r="630" spans="12:12" ht="12.2" x14ac:dyDescent="0.2">
      <c r="L630" s="1"/>
    </row>
    <row r="631" spans="12:12" ht="12.2" x14ac:dyDescent="0.2">
      <c r="L631" s="1"/>
    </row>
    <row r="632" spans="12:12" ht="12.2" x14ac:dyDescent="0.2">
      <c r="L632" s="1"/>
    </row>
    <row r="633" spans="12:12" ht="12.2" x14ac:dyDescent="0.2">
      <c r="L633" s="1"/>
    </row>
    <row r="634" spans="12:12" ht="12.2" x14ac:dyDescent="0.2">
      <c r="L634" s="1"/>
    </row>
    <row r="635" spans="12:12" ht="12.2" x14ac:dyDescent="0.2">
      <c r="L635" s="1"/>
    </row>
    <row r="636" spans="12:12" ht="12.2" x14ac:dyDescent="0.2">
      <c r="L636" s="1"/>
    </row>
    <row r="637" spans="12:12" ht="12.2" x14ac:dyDescent="0.2">
      <c r="L637" s="1"/>
    </row>
    <row r="638" spans="12:12" ht="12.2" x14ac:dyDescent="0.2">
      <c r="L638" s="1"/>
    </row>
    <row r="639" spans="12:12" ht="12.2" x14ac:dyDescent="0.2">
      <c r="L639" s="1"/>
    </row>
    <row r="640" spans="12:12" ht="12.2" x14ac:dyDescent="0.2">
      <c r="L640" s="1"/>
    </row>
    <row r="641" spans="12:12" ht="12.2" x14ac:dyDescent="0.2">
      <c r="L641" s="1"/>
    </row>
    <row r="642" spans="12:12" ht="12.2" x14ac:dyDescent="0.2">
      <c r="L642" s="1"/>
    </row>
    <row r="643" spans="12:12" ht="12.2" x14ac:dyDescent="0.2">
      <c r="L643" s="1"/>
    </row>
    <row r="644" spans="12:12" ht="12.2" x14ac:dyDescent="0.2">
      <c r="L644" s="1"/>
    </row>
    <row r="645" spans="12:12" ht="12.2" x14ac:dyDescent="0.2">
      <c r="L645" s="1"/>
    </row>
    <row r="646" spans="12:12" ht="12.2" x14ac:dyDescent="0.2">
      <c r="L646" s="1"/>
    </row>
    <row r="647" spans="12:12" ht="12.2" x14ac:dyDescent="0.2">
      <c r="L647" s="1"/>
    </row>
    <row r="648" spans="12:12" ht="12.2" x14ac:dyDescent="0.2">
      <c r="L648" s="1"/>
    </row>
    <row r="649" spans="12:12" ht="12.2" x14ac:dyDescent="0.2">
      <c r="L649" s="1"/>
    </row>
    <row r="650" spans="12:12" ht="12.2" x14ac:dyDescent="0.2">
      <c r="L650" s="1"/>
    </row>
    <row r="651" spans="12:12" ht="12.2" x14ac:dyDescent="0.2">
      <c r="L651" s="1"/>
    </row>
    <row r="652" spans="12:12" ht="12.2" x14ac:dyDescent="0.2">
      <c r="L652" s="1"/>
    </row>
    <row r="653" spans="12:12" ht="12.2" x14ac:dyDescent="0.2">
      <c r="L653" s="1"/>
    </row>
    <row r="654" spans="12:12" ht="12.2" x14ac:dyDescent="0.2">
      <c r="L654" s="1"/>
    </row>
    <row r="655" spans="12:12" ht="12.2" x14ac:dyDescent="0.2">
      <c r="L655" s="1"/>
    </row>
    <row r="656" spans="12:12" ht="12.2" x14ac:dyDescent="0.2">
      <c r="L656" s="1"/>
    </row>
    <row r="657" spans="12:12" ht="12.2" x14ac:dyDescent="0.2">
      <c r="L657" s="1"/>
    </row>
    <row r="658" spans="12:12" ht="12.2" x14ac:dyDescent="0.2">
      <c r="L658" s="1"/>
    </row>
    <row r="659" spans="12:12" ht="12.2" x14ac:dyDescent="0.2">
      <c r="L659" s="1"/>
    </row>
    <row r="660" spans="12:12" ht="12.2" x14ac:dyDescent="0.2">
      <c r="L660" s="1"/>
    </row>
    <row r="661" spans="12:12" ht="12.2" x14ac:dyDescent="0.2">
      <c r="L661" s="1"/>
    </row>
    <row r="662" spans="12:12" ht="12.2" x14ac:dyDescent="0.2">
      <c r="L662" s="1"/>
    </row>
    <row r="663" spans="12:12" ht="12.2" x14ac:dyDescent="0.2">
      <c r="L663" s="1"/>
    </row>
    <row r="664" spans="12:12" ht="12.2" x14ac:dyDescent="0.2">
      <c r="L664" s="1"/>
    </row>
    <row r="665" spans="12:12" ht="12.2" x14ac:dyDescent="0.2">
      <c r="L665" s="1"/>
    </row>
    <row r="666" spans="12:12" ht="12.2" x14ac:dyDescent="0.2">
      <c r="L666" s="1"/>
    </row>
    <row r="667" spans="12:12" ht="12.2" x14ac:dyDescent="0.2">
      <c r="L667" s="1"/>
    </row>
    <row r="668" spans="12:12" ht="12.2" x14ac:dyDescent="0.2">
      <c r="L668" s="1"/>
    </row>
    <row r="669" spans="12:12" ht="12.2" x14ac:dyDescent="0.2">
      <c r="L669" s="1"/>
    </row>
    <row r="670" spans="12:12" ht="12.2" x14ac:dyDescent="0.2">
      <c r="L670" s="1"/>
    </row>
    <row r="671" spans="12:12" ht="12.2" x14ac:dyDescent="0.2">
      <c r="L671" s="1"/>
    </row>
    <row r="672" spans="12:12" ht="12.2" x14ac:dyDescent="0.2">
      <c r="L672" s="1"/>
    </row>
    <row r="673" spans="12:12" ht="12.2" x14ac:dyDescent="0.2">
      <c r="L673" s="1"/>
    </row>
    <row r="674" spans="12:12" ht="12.2" x14ac:dyDescent="0.2">
      <c r="L674" s="1"/>
    </row>
    <row r="675" spans="12:12" ht="12.2" x14ac:dyDescent="0.2">
      <c r="L675" s="1"/>
    </row>
    <row r="676" spans="12:12" ht="12.2" x14ac:dyDescent="0.2">
      <c r="L676" s="1"/>
    </row>
    <row r="677" spans="12:12" ht="12.2" x14ac:dyDescent="0.2">
      <c r="L677" s="1"/>
    </row>
    <row r="678" spans="12:12" ht="12.2" x14ac:dyDescent="0.2">
      <c r="L678" s="1"/>
    </row>
    <row r="679" spans="12:12" ht="12.2" x14ac:dyDescent="0.2">
      <c r="L679" s="1"/>
    </row>
    <row r="680" spans="12:12" ht="12.2" x14ac:dyDescent="0.2">
      <c r="L680" s="1"/>
    </row>
    <row r="681" spans="12:12" ht="12.2" x14ac:dyDescent="0.2">
      <c r="L681" s="1"/>
    </row>
    <row r="682" spans="12:12" ht="12.2" x14ac:dyDescent="0.2">
      <c r="L682" s="1"/>
    </row>
    <row r="683" spans="12:12" ht="12.2" x14ac:dyDescent="0.2">
      <c r="L683" s="1"/>
    </row>
    <row r="684" spans="12:12" ht="12.2" x14ac:dyDescent="0.2">
      <c r="L684" s="1"/>
    </row>
    <row r="685" spans="12:12" ht="12.2" x14ac:dyDescent="0.2">
      <c r="L685" s="1"/>
    </row>
    <row r="686" spans="12:12" ht="12.2" x14ac:dyDescent="0.2">
      <c r="L686" s="1"/>
    </row>
    <row r="687" spans="12:12" ht="12.2" x14ac:dyDescent="0.2">
      <c r="L687" s="1"/>
    </row>
    <row r="688" spans="12:12" ht="12.2" x14ac:dyDescent="0.2">
      <c r="L688" s="1"/>
    </row>
    <row r="689" spans="12:12" ht="12.2" x14ac:dyDescent="0.2">
      <c r="L689" s="1"/>
    </row>
  </sheetData>
  <mergeCells count="30">
    <mergeCell ref="B7:B8"/>
    <mergeCell ref="B37:C37"/>
    <mergeCell ref="B29:C29"/>
    <mergeCell ref="C30:C31"/>
    <mergeCell ref="B30:B31"/>
    <mergeCell ref="B14:B19"/>
    <mergeCell ref="B20:B25"/>
    <mergeCell ref="N20:P23"/>
    <mergeCell ref="O34:Q36"/>
    <mergeCell ref="B32:B33"/>
    <mergeCell ref="B34:B36"/>
    <mergeCell ref="J17:K18"/>
    <mergeCell ref="F30:F31"/>
    <mergeCell ref="O32:Q33"/>
    <mergeCell ref="N14:P17"/>
    <mergeCell ref="D29:E29"/>
    <mergeCell ref="E30:E31"/>
    <mergeCell ref="D30:D31"/>
    <mergeCell ref="F29:H29"/>
    <mergeCell ref="I29:J29"/>
    <mergeCell ref="L29:M29"/>
    <mergeCell ref="K30:K31"/>
    <mergeCell ref="G30:G31"/>
    <mergeCell ref="H30:H31"/>
    <mergeCell ref="G2:H2"/>
    <mergeCell ref="G3:H3"/>
    <mergeCell ref="F12:H12"/>
    <mergeCell ref="C7:D7"/>
    <mergeCell ref="C2:E2"/>
    <mergeCell ref="C3:E3"/>
  </mergeCells>
  <phoneticPr fontId="9"/>
  <pageMargins left="0.15748031496062992" right="3.937007874015748E-2" top="0.78740157480314965" bottom="0.15748031496062992" header="0.31496062992125984" footer="0.31496062992125984"/>
  <pageSetup paperSize="9" scale="7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M23"/>
  <sheetViews>
    <sheetView topLeftCell="A6" zoomScale="70" zoomScaleNormal="70" zoomScaleSheetLayoutView="70" workbookViewId="0">
      <selection activeCell="T102" sqref="T102:W103"/>
    </sheetView>
  </sheetViews>
  <sheetFormatPr defaultColWidth="9" defaultRowHeight="13.3" x14ac:dyDescent="0.2"/>
  <cols>
    <col min="1" max="3" width="20.59765625" style="41" customWidth="1"/>
    <col min="4" max="4" width="20.59765625" style="61" customWidth="1"/>
    <col min="5" max="9" width="20.59765625" style="41" customWidth="1"/>
    <col min="10" max="16384" width="9" style="41"/>
  </cols>
  <sheetData>
    <row r="1" spans="1:13" s="265" customFormat="1" ht="30.75" customHeight="1" x14ac:dyDescent="0.2">
      <c r="A1" s="1701" t="s">
        <v>461</v>
      </c>
      <c r="B1" s="1701"/>
      <c r="C1" s="1701"/>
      <c r="D1" s="1701"/>
      <c r="E1" s="1701"/>
      <c r="F1" s="1701"/>
      <c r="G1" s="1701"/>
      <c r="H1" s="1701"/>
      <c r="I1" s="1701"/>
      <c r="J1" s="266"/>
      <c r="K1" s="266"/>
      <c r="L1" s="266"/>
      <c r="M1" s="266"/>
    </row>
    <row r="2" spans="1:13" ht="32.950000000000003" customHeight="1" x14ac:dyDescent="0.2">
      <c r="G2" s="1729" t="e">
        <f>'胡蝶蘭ﾌｧｰﾑ）補助額'!A2</f>
        <v>#REF!</v>
      </c>
      <c r="H2" s="1729"/>
      <c r="I2" s="1729"/>
    </row>
    <row r="3" spans="1:13" ht="27.7" customHeight="1" thickBot="1" x14ac:dyDescent="0.25">
      <c r="A3" s="1706" t="s">
        <v>32</v>
      </c>
      <c r="B3" s="1707"/>
      <c r="C3" s="1707"/>
      <c r="D3" s="1708"/>
      <c r="E3" s="1708"/>
      <c r="F3" s="1708"/>
      <c r="G3" s="1707"/>
      <c r="H3" s="1707"/>
      <c r="I3" s="1709"/>
    </row>
    <row r="4" spans="1:13" ht="22.05" customHeight="1" x14ac:dyDescent="0.2">
      <c r="A4" s="1710" t="s">
        <v>33</v>
      </c>
      <c r="B4" s="1711"/>
      <c r="C4" s="1711"/>
      <c r="D4" s="1712" t="s">
        <v>34</v>
      </c>
      <c r="E4" s="1713"/>
      <c r="F4" s="1714"/>
      <c r="G4" s="1711" t="s">
        <v>35</v>
      </c>
      <c r="H4" s="1711"/>
      <c r="I4" s="1715"/>
    </row>
    <row r="5" spans="1:13" ht="22.05" customHeight="1" x14ac:dyDescent="0.2">
      <c r="A5" s="1716" t="s">
        <v>36</v>
      </c>
      <c r="B5" s="1718" t="s">
        <v>37</v>
      </c>
      <c r="C5" s="42"/>
      <c r="D5" s="1719" t="s">
        <v>38</v>
      </c>
      <c r="E5" s="1721" t="s">
        <v>37</v>
      </c>
      <c r="F5" s="43"/>
      <c r="G5" s="1723" t="s">
        <v>39</v>
      </c>
      <c r="H5" s="1702" t="s">
        <v>40</v>
      </c>
      <c r="I5" s="44"/>
    </row>
    <row r="6" spans="1:13" ht="22.05" customHeight="1" x14ac:dyDescent="0.2">
      <c r="A6" s="1717"/>
      <c r="B6" s="1717"/>
      <c r="C6" s="45" t="s">
        <v>41</v>
      </c>
      <c r="D6" s="1720"/>
      <c r="E6" s="1722"/>
      <c r="F6" s="46" t="s">
        <v>41</v>
      </c>
      <c r="G6" s="1723"/>
      <c r="H6" s="1703"/>
      <c r="I6" s="47" t="s">
        <v>41</v>
      </c>
    </row>
    <row r="7" spans="1:13" ht="40.049999999999997" hidden="1" customHeight="1" x14ac:dyDescent="0.2">
      <c r="A7" s="48" t="s">
        <v>42</v>
      </c>
      <c r="B7" s="49">
        <v>70830708</v>
      </c>
      <c r="C7" s="182">
        <v>0</v>
      </c>
      <c r="D7" s="183" t="s">
        <v>43</v>
      </c>
      <c r="E7" s="50">
        <f t="shared" ref="E7:F9" si="0">B7</f>
        <v>70830708</v>
      </c>
      <c r="F7" s="51">
        <f t="shared" si="0"/>
        <v>0</v>
      </c>
      <c r="G7" s="52" t="s">
        <v>44</v>
      </c>
      <c r="H7" s="50">
        <f>E7</f>
        <v>70830708</v>
      </c>
      <c r="I7" s="50">
        <f>F7</f>
        <v>0</v>
      </c>
    </row>
    <row r="8" spans="1:13" ht="40.049999999999997" hidden="1" customHeight="1" x14ac:dyDescent="0.2">
      <c r="A8" s="48" t="s">
        <v>45</v>
      </c>
      <c r="B8" s="49">
        <v>60226933</v>
      </c>
      <c r="C8" s="182">
        <v>0</v>
      </c>
      <c r="D8" s="183" t="s">
        <v>46</v>
      </c>
      <c r="E8" s="50">
        <f t="shared" si="0"/>
        <v>60226933</v>
      </c>
      <c r="F8" s="51">
        <f t="shared" si="0"/>
        <v>0</v>
      </c>
      <c r="G8" s="52" t="s">
        <v>46</v>
      </c>
      <c r="H8" s="50">
        <f>B8</f>
        <v>60226933</v>
      </c>
      <c r="I8" s="50">
        <f>F8</f>
        <v>0</v>
      </c>
    </row>
    <row r="9" spans="1:13" ht="40.049999999999997" customHeight="1" x14ac:dyDescent="0.2">
      <c r="A9" s="48" t="s">
        <v>47</v>
      </c>
      <c r="B9" s="49">
        <v>30054805</v>
      </c>
      <c r="C9" s="182">
        <v>0</v>
      </c>
      <c r="D9" s="183" t="s">
        <v>48</v>
      </c>
      <c r="E9" s="50">
        <f t="shared" si="0"/>
        <v>30054805</v>
      </c>
      <c r="F9" s="51">
        <f t="shared" si="0"/>
        <v>0</v>
      </c>
      <c r="G9" s="1728" t="s">
        <v>49</v>
      </c>
      <c r="H9" s="1704">
        <f>E9+E10</f>
        <v>69934386</v>
      </c>
      <c r="I9" s="1704">
        <f>F9+F10</f>
        <v>0</v>
      </c>
    </row>
    <row r="10" spans="1:13" ht="40.049999999999997" customHeight="1" x14ac:dyDescent="0.2">
      <c r="A10" s="1724" t="s">
        <v>50</v>
      </c>
      <c r="B10" s="1725">
        <v>96452077</v>
      </c>
      <c r="C10" s="1726">
        <v>0</v>
      </c>
      <c r="D10" s="184" t="s">
        <v>51</v>
      </c>
      <c r="E10" s="441">
        <v>39879581</v>
      </c>
      <c r="F10" s="185">
        <f>C10*5/12</f>
        <v>0</v>
      </c>
      <c r="G10" s="1728"/>
      <c r="H10" s="1705"/>
      <c r="I10" s="1705"/>
    </row>
    <row r="11" spans="1:13" ht="40.049999999999997" customHeight="1" x14ac:dyDescent="0.2">
      <c r="A11" s="1724"/>
      <c r="B11" s="1725"/>
      <c r="C11" s="1727"/>
      <c r="D11" s="186" t="s">
        <v>52</v>
      </c>
      <c r="E11" s="442">
        <f>B10-E10</f>
        <v>56572496</v>
      </c>
      <c r="F11" s="187">
        <f>C10-F10</f>
        <v>0</v>
      </c>
      <c r="G11" s="1728" t="s">
        <v>53</v>
      </c>
      <c r="H11" s="1704">
        <f>E11+E12</f>
        <v>98039769</v>
      </c>
      <c r="I11" s="1704">
        <f>F11+F12</f>
        <v>0</v>
      </c>
    </row>
    <row r="12" spans="1:13" ht="40.049999999999997" customHeight="1" x14ac:dyDescent="0.2">
      <c r="A12" s="48" t="s">
        <v>54</v>
      </c>
      <c r="B12" s="49">
        <v>41467273</v>
      </c>
      <c r="C12" s="182">
        <v>0</v>
      </c>
      <c r="D12" s="183" t="s">
        <v>55</v>
      </c>
      <c r="E12" s="50">
        <f>B12</f>
        <v>41467273</v>
      </c>
      <c r="F12" s="51">
        <f>C12</f>
        <v>0</v>
      </c>
      <c r="G12" s="1728"/>
      <c r="H12" s="1705"/>
      <c r="I12" s="1705"/>
    </row>
    <row r="13" spans="1:13" ht="40.049999999999997" customHeight="1" thickBot="1" x14ac:dyDescent="0.25">
      <c r="A13" s="48" t="s">
        <v>56</v>
      </c>
      <c r="B13" s="49">
        <v>215046226</v>
      </c>
      <c r="C13" s="182">
        <v>61304565</v>
      </c>
      <c r="D13" s="188" t="s">
        <v>57</v>
      </c>
      <c r="E13" s="53">
        <f>B13</f>
        <v>215046226</v>
      </c>
      <c r="F13" s="54">
        <f>C13</f>
        <v>61304565</v>
      </c>
      <c r="G13" s="52" t="s">
        <v>58</v>
      </c>
      <c r="H13" s="55">
        <f>E13</f>
        <v>215046226</v>
      </c>
      <c r="I13" s="55">
        <f>F13</f>
        <v>61304565</v>
      </c>
    </row>
    <row r="14" spans="1:13" s="56" customFormat="1" ht="30.05" customHeight="1" x14ac:dyDescent="0.2">
      <c r="D14" s="57"/>
    </row>
    <row r="15" spans="1:13" s="56" customFormat="1" ht="36" customHeight="1" x14ac:dyDescent="0.2">
      <c r="A15" s="1731" t="s">
        <v>59</v>
      </c>
      <c r="B15" s="1732"/>
      <c r="C15" s="1732"/>
      <c r="D15" s="1732"/>
      <c r="E15" s="1732"/>
      <c r="F15" s="1732"/>
      <c r="G15" s="1732"/>
      <c r="H15" s="1732"/>
      <c r="I15" s="1733"/>
    </row>
    <row r="16" spans="1:13" ht="18" customHeight="1" x14ac:dyDescent="0.2">
      <c r="A16" s="1734" t="s">
        <v>39</v>
      </c>
      <c r="B16" s="1737" t="s">
        <v>60</v>
      </c>
      <c r="C16" s="58"/>
      <c r="D16" s="1737" t="s">
        <v>61</v>
      </c>
      <c r="E16" s="59"/>
      <c r="F16" s="1730" t="s">
        <v>62</v>
      </c>
      <c r="G16" s="1730"/>
      <c r="H16" s="1730" t="s">
        <v>63</v>
      </c>
      <c r="I16" s="1730"/>
    </row>
    <row r="17" spans="1:9" ht="18" customHeight="1" x14ac:dyDescent="0.2">
      <c r="A17" s="1735"/>
      <c r="B17" s="1730"/>
      <c r="C17" s="1738" t="s">
        <v>64</v>
      </c>
      <c r="D17" s="1730"/>
      <c r="E17" s="1737" t="s">
        <v>65</v>
      </c>
      <c r="F17" s="1730" t="s">
        <v>66</v>
      </c>
      <c r="G17" s="1730" t="s">
        <v>67</v>
      </c>
      <c r="H17" s="1730" t="s">
        <v>66</v>
      </c>
      <c r="I17" s="1730" t="s">
        <v>67</v>
      </c>
    </row>
    <row r="18" spans="1:9" ht="18" customHeight="1" x14ac:dyDescent="0.2">
      <c r="A18" s="1736"/>
      <c r="B18" s="1730"/>
      <c r="C18" s="1730"/>
      <c r="D18" s="1730"/>
      <c r="E18" s="1739"/>
      <c r="F18" s="1730"/>
      <c r="G18" s="1730"/>
      <c r="H18" s="1730"/>
      <c r="I18" s="1730"/>
    </row>
    <row r="19" spans="1:9" ht="36" hidden="1" customHeight="1" x14ac:dyDescent="0.2">
      <c r="A19" s="48" t="s">
        <v>44</v>
      </c>
      <c r="B19" s="49">
        <v>47749</v>
      </c>
      <c r="C19" s="50">
        <v>0</v>
      </c>
      <c r="D19" s="50">
        <v>2700</v>
      </c>
      <c r="E19" s="189">
        <v>0</v>
      </c>
      <c r="F19" s="60">
        <f>(H7-I7)/(B19-C19)</f>
        <v>1483.3966784644704</v>
      </c>
      <c r="G19" s="60"/>
      <c r="H19" s="60">
        <f>(B19-C19)/(D19-E19)*1000</f>
        <v>17684.814814814814</v>
      </c>
      <c r="I19" s="60"/>
    </row>
    <row r="20" spans="1:9" ht="36" hidden="1" customHeight="1" x14ac:dyDescent="0.2">
      <c r="A20" s="48" t="s">
        <v>46</v>
      </c>
      <c r="B20" s="49">
        <v>43575</v>
      </c>
      <c r="C20" s="50">
        <v>0</v>
      </c>
      <c r="D20" s="50">
        <v>2700</v>
      </c>
      <c r="E20" s="189">
        <v>0</v>
      </c>
      <c r="F20" s="60">
        <f>(H8-I8)/(B20-C20)</f>
        <v>1382.1441881812966</v>
      </c>
      <c r="G20" s="60"/>
      <c r="H20" s="60">
        <f>(B20-C20)/(D20-E20)*1000</f>
        <v>16138.888888888889</v>
      </c>
      <c r="I20" s="60"/>
    </row>
    <row r="21" spans="1:9" ht="36" customHeight="1" x14ac:dyDescent="0.2">
      <c r="A21" s="48" t="s">
        <v>49</v>
      </c>
      <c r="B21" s="49">
        <v>45980</v>
      </c>
      <c r="C21" s="50">
        <v>0</v>
      </c>
      <c r="D21" s="50">
        <v>2700</v>
      </c>
      <c r="E21" s="189">
        <v>0</v>
      </c>
      <c r="F21" s="60">
        <f>(H9-I9)/(B21-C21)</f>
        <v>1520.9740321879078</v>
      </c>
      <c r="G21" s="60"/>
      <c r="H21" s="60">
        <f>(B21-C21)/(D21-E21)*1000</f>
        <v>17029.629629629628</v>
      </c>
      <c r="I21" s="60"/>
    </row>
    <row r="22" spans="1:9" ht="36" customHeight="1" x14ac:dyDescent="0.2">
      <c r="A22" s="48" t="s">
        <v>53</v>
      </c>
      <c r="B22" s="49">
        <v>54275</v>
      </c>
      <c r="C22" s="50">
        <v>0</v>
      </c>
      <c r="D22" s="50">
        <v>4040</v>
      </c>
      <c r="E22" s="189">
        <v>0</v>
      </c>
      <c r="F22" s="60">
        <f>(H11-I11)/(B22-C22)</f>
        <v>1806.352261630585</v>
      </c>
      <c r="G22" s="60"/>
      <c r="H22" s="60">
        <f>(B22-C22)/(D22-E22)*1000</f>
        <v>13434.405940594059</v>
      </c>
      <c r="I22" s="60"/>
    </row>
    <row r="23" spans="1:9" ht="36" customHeight="1" x14ac:dyDescent="0.2">
      <c r="A23" s="48" t="s">
        <v>58</v>
      </c>
      <c r="B23" s="49">
        <v>282672</v>
      </c>
      <c r="C23" s="50">
        <v>179281</v>
      </c>
      <c r="D23" s="50">
        <v>11080</v>
      </c>
      <c r="E23" s="189">
        <v>4220</v>
      </c>
      <c r="F23" s="60">
        <f>(H13-I13)/(B23-C23)</f>
        <v>1486.9926879515624</v>
      </c>
      <c r="G23" s="60">
        <f>I13/C23</f>
        <v>341.94680417891465</v>
      </c>
      <c r="H23" s="60">
        <f>(B23-C23)/(D23-E23)*1000</f>
        <v>15071.574344023324</v>
      </c>
      <c r="I23" s="60">
        <f>C23/E23*1000</f>
        <v>42483.649289099521</v>
      </c>
    </row>
  </sheetData>
  <mergeCells count="33">
    <mergeCell ref="H17:H18"/>
    <mergeCell ref="I17:I18"/>
    <mergeCell ref="A15:I15"/>
    <mergeCell ref="A16:A18"/>
    <mergeCell ref="B16:B18"/>
    <mergeCell ref="D16:D18"/>
    <mergeCell ref="F16:G16"/>
    <mergeCell ref="H16:I16"/>
    <mergeCell ref="C17:C18"/>
    <mergeCell ref="E17:E18"/>
    <mergeCell ref="F17:F18"/>
    <mergeCell ref="G17:G18"/>
    <mergeCell ref="G11:G12"/>
    <mergeCell ref="G2:I2"/>
    <mergeCell ref="G9:G10"/>
    <mergeCell ref="H9:H10"/>
    <mergeCell ref="H11:H12"/>
    <mergeCell ref="A1:I1"/>
    <mergeCell ref="H5:H6"/>
    <mergeCell ref="I11:I12"/>
    <mergeCell ref="A3:I3"/>
    <mergeCell ref="A4:C4"/>
    <mergeCell ref="D4:F4"/>
    <mergeCell ref="G4:I4"/>
    <mergeCell ref="A5:A6"/>
    <mergeCell ref="B5:B6"/>
    <mergeCell ref="D5:D6"/>
    <mergeCell ref="E5:E6"/>
    <mergeCell ref="G5:G6"/>
    <mergeCell ref="A10:A11"/>
    <mergeCell ref="B10:B11"/>
    <mergeCell ref="C10:C11"/>
    <mergeCell ref="I9:I10"/>
  </mergeCells>
  <phoneticPr fontId="12"/>
  <pageMargins left="0.70866141732283472" right="0.31496062992125984" top="0.74803149606299213" bottom="0.74803149606299213" header="0.31496062992125984" footer="0.31496062992125984"/>
  <pageSetup paperSize="9" scale="6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1:M10"/>
  <sheetViews>
    <sheetView view="pageBreakPreview" zoomScale="60" zoomScaleNormal="85" workbookViewId="0">
      <selection activeCell="T102" sqref="T102:W103"/>
    </sheetView>
  </sheetViews>
  <sheetFormatPr defaultColWidth="9" defaultRowHeight="13.3" x14ac:dyDescent="0.2"/>
  <cols>
    <col min="1" max="1" width="10.19921875" style="90" customWidth="1"/>
    <col min="2" max="2" width="31.09765625" style="90" customWidth="1"/>
    <col min="3" max="3" width="20.3984375" style="90" customWidth="1"/>
    <col min="4" max="8" width="13.59765625" style="90" customWidth="1"/>
    <col min="9" max="16384" width="9" style="90"/>
  </cols>
  <sheetData>
    <row r="1" spans="1:13" s="265" customFormat="1" ht="30.75" customHeight="1" x14ac:dyDescent="0.2">
      <c r="A1" s="1742" t="s">
        <v>462</v>
      </c>
      <c r="B1" s="1742"/>
      <c r="C1" s="1742"/>
      <c r="D1" s="1742"/>
      <c r="E1" s="1742"/>
      <c r="F1" s="1742"/>
      <c r="G1" s="1742"/>
      <c r="H1" s="1742"/>
      <c r="I1" s="266"/>
      <c r="J1" s="266"/>
      <c r="K1" s="266"/>
      <c r="L1" s="266"/>
      <c r="M1" s="266"/>
    </row>
    <row r="2" spans="1:13" ht="39.049999999999997" customHeight="1" thickBot="1" x14ac:dyDescent="0.25">
      <c r="E2" s="1743" t="e">
        <f>'胡蝶蘭ﾌｧｰﾑ）実績'!G2</f>
        <v>#REF!</v>
      </c>
      <c r="F2" s="1743"/>
      <c r="G2" s="1743"/>
      <c r="H2" s="1743"/>
    </row>
    <row r="3" spans="1:13" ht="36" customHeight="1" x14ac:dyDescent="0.2">
      <c r="A3" s="1744" t="s">
        <v>104</v>
      </c>
      <c r="B3" s="1745"/>
      <c r="C3" s="1747"/>
      <c r="D3" s="1746"/>
      <c r="E3" s="1744" t="s">
        <v>101</v>
      </c>
      <c r="F3" s="1745"/>
      <c r="G3" s="1745" t="s">
        <v>102</v>
      </c>
      <c r="H3" s="1746"/>
    </row>
    <row r="4" spans="1:13" ht="36" customHeight="1" x14ac:dyDescent="0.2">
      <c r="A4" s="93" t="s">
        <v>103</v>
      </c>
      <c r="B4" s="91" t="s">
        <v>99</v>
      </c>
      <c r="C4" s="106" t="s">
        <v>107</v>
      </c>
      <c r="D4" s="94" t="s">
        <v>110</v>
      </c>
      <c r="E4" s="131" t="s">
        <v>68</v>
      </c>
      <c r="F4" s="92" t="s">
        <v>69</v>
      </c>
      <c r="G4" s="137" t="s">
        <v>68</v>
      </c>
      <c r="H4" s="134" t="s">
        <v>69</v>
      </c>
    </row>
    <row r="5" spans="1:13" ht="36" customHeight="1" x14ac:dyDescent="0.2">
      <c r="A5" s="96">
        <v>1</v>
      </c>
      <c r="B5" s="97" t="s">
        <v>96</v>
      </c>
      <c r="C5" s="108" t="s">
        <v>108</v>
      </c>
      <c r="D5" s="98">
        <v>4220</v>
      </c>
      <c r="E5" s="190">
        <v>0</v>
      </c>
      <c r="F5" s="191">
        <f>D5-E5</f>
        <v>4220</v>
      </c>
      <c r="G5" s="192">
        <v>0</v>
      </c>
      <c r="H5" s="193">
        <f>D5-G5</f>
        <v>4220</v>
      </c>
      <c r="I5" s="381"/>
      <c r="J5" s="382"/>
      <c r="K5" s="382"/>
    </row>
    <row r="6" spans="1:13" ht="36" customHeight="1" x14ac:dyDescent="0.2">
      <c r="A6" s="99">
        <v>2</v>
      </c>
      <c r="B6" s="100" t="s">
        <v>97</v>
      </c>
      <c r="C6" s="109" t="s">
        <v>108</v>
      </c>
      <c r="D6" s="101">
        <v>1020</v>
      </c>
      <c r="E6" s="194">
        <v>1020</v>
      </c>
      <c r="F6" s="195">
        <f>D6-E6</f>
        <v>0</v>
      </c>
      <c r="G6" s="196">
        <v>1020</v>
      </c>
      <c r="H6" s="197">
        <f>D6-G6</f>
        <v>0</v>
      </c>
    </row>
    <row r="7" spans="1:13" ht="36" customHeight="1" x14ac:dyDescent="0.2">
      <c r="A7" s="99">
        <v>3</v>
      </c>
      <c r="B7" s="102" t="s">
        <v>98</v>
      </c>
      <c r="C7" s="110" t="s">
        <v>108</v>
      </c>
      <c r="D7" s="101">
        <v>320</v>
      </c>
      <c r="E7" s="194">
        <v>320</v>
      </c>
      <c r="F7" s="195">
        <f>D7-E7</f>
        <v>0</v>
      </c>
      <c r="G7" s="196">
        <v>320</v>
      </c>
      <c r="H7" s="197">
        <f>D7-G7</f>
        <v>0</v>
      </c>
    </row>
    <row r="8" spans="1:13" ht="36" customHeight="1" x14ac:dyDescent="0.2">
      <c r="A8" s="99">
        <v>4</v>
      </c>
      <c r="B8" s="100" t="s">
        <v>106</v>
      </c>
      <c r="C8" s="109" t="s">
        <v>108</v>
      </c>
      <c r="D8" s="101">
        <v>5520</v>
      </c>
      <c r="E8" s="194">
        <v>5520</v>
      </c>
      <c r="F8" s="195">
        <f>D8-E8</f>
        <v>0</v>
      </c>
      <c r="G8" s="196">
        <v>5520</v>
      </c>
      <c r="H8" s="197">
        <f>D8-G8</f>
        <v>0</v>
      </c>
    </row>
    <row r="9" spans="1:13" ht="36" customHeight="1" thickBot="1" x14ac:dyDescent="0.25">
      <c r="A9" s="103">
        <v>5</v>
      </c>
      <c r="B9" s="104" t="s">
        <v>100</v>
      </c>
      <c r="C9" s="111" t="s">
        <v>550</v>
      </c>
      <c r="D9" s="105">
        <v>4273.2</v>
      </c>
      <c r="E9" s="132"/>
      <c r="F9" s="129"/>
      <c r="G9" s="138">
        <v>0</v>
      </c>
      <c r="H9" s="135">
        <f>D9-G9</f>
        <v>4273.2</v>
      </c>
    </row>
    <row r="10" spans="1:13" ht="36" customHeight="1" thickTop="1" thickBot="1" x14ac:dyDescent="0.25">
      <c r="A10" s="1740" t="s">
        <v>105</v>
      </c>
      <c r="B10" s="1741"/>
      <c r="C10" s="107"/>
      <c r="D10" s="95">
        <f>SUM(D5:D9)</f>
        <v>15353.2</v>
      </c>
      <c r="E10" s="133">
        <f>SUM(E5:E9)</f>
        <v>6860</v>
      </c>
      <c r="F10" s="130">
        <f>SUM(F5:F9)</f>
        <v>4220</v>
      </c>
      <c r="G10" s="139">
        <f>SUM(G5:G9)</f>
        <v>6860</v>
      </c>
      <c r="H10" s="136">
        <f>SUM(H5:H9)</f>
        <v>8493.2000000000007</v>
      </c>
    </row>
  </sheetData>
  <mergeCells count="6">
    <mergeCell ref="A10:B10"/>
    <mergeCell ref="A1:H1"/>
    <mergeCell ref="E2:H2"/>
    <mergeCell ref="E3:F3"/>
    <mergeCell ref="G3:H3"/>
    <mergeCell ref="A3:D3"/>
  </mergeCells>
  <phoneticPr fontId="12"/>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Q704"/>
  <sheetViews>
    <sheetView tabSelected="1" zoomScale="85" zoomScaleNormal="85" workbookViewId="0">
      <selection activeCell="J18" sqref="J18"/>
    </sheetView>
  </sheetViews>
  <sheetFormatPr defaultColWidth="9" defaultRowHeight="13.3" x14ac:dyDescent="0.2"/>
  <cols>
    <col min="1" max="1" width="2.09765625" style="1" customWidth="1"/>
    <col min="2" max="2" width="16.5" style="1" customWidth="1"/>
    <col min="3" max="5" width="15.19921875" style="1" customWidth="1"/>
    <col min="6" max="6" width="16.3984375" style="1" customWidth="1"/>
    <col min="7" max="11" width="15.19921875" style="1" customWidth="1"/>
    <col min="12" max="12" width="15.19921875" style="26" customWidth="1"/>
    <col min="13" max="13" width="15.3984375" style="1" customWidth="1"/>
    <col min="14" max="15" width="12.69921875" style="1" customWidth="1"/>
    <col min="16" max="16" width="13.3984375" style="1" customWidth="1"/>
    <col min="17" max="18" width="12.69921875" style="1" customWidth="1"/>
    <col min="19" max="16384" width="9" style="1"/>
  </cols>
  <sheetData>
    <row r="1" spans="1:16" ht="26.05" x14ac:dyDescent="0.2">
      <c r="B1" s="796" t="s">
        <v>625</v>
      </c>
      <c r="C1" s="267"/>
      <c r="M1" s="796" t="s">
        <v>624</v>
      </c>
    </row>
    <row r="2" spans="1:16" ht="18" customHeight="1" x14ac:dyDescent="0.2">
      <c r="B2" s="40"/>
      <c r="C2" s="25"/>
      <c r="D2" s="25"/>
      <c r="E2" s="25"/>
      <c r="F2" s="40"/>
      <c r="G2" s="25"/>
      <c r="H2" s="25"/>
      <c r="L2" s="1"/>
    </row>
    <row r="3" spans="1:16" ht="18" customHeight="1" x14ac:dyDescent="0.2">
      <c r="A3" s="1" t="s">
        <v>621</v>
      </c>
      <c r="B3" s="795" t="s">
        <v>622</v>
      </c>
      <c r="C3" s="1663"/>
      <c r="D3" s="1663"/>
      <c r="E3" s="1663"/>
      <c r="F3" s="40"/>
      <c r="G3" s="25"/>
      <c r="H3" s="25"/>
      <c r="L3" s="1"/>
    </row>
    <row r="4" spans="1:16" ht="13.6" customHeight="1" x14ac:dyDescent="0.15">
      <c r="B4" s="40"/>
      <c r="C4" s="271"/>
      <c r="D4" s="270"/>
      <c r="E4" s="272"/>
      <c r="F4" s="40"/>
      <c r="G4" s="269"/>
      <c r="H4" s="269"/>
      <c r="L4" s="1"/>
    </row>
    <row r="5" spans="1:16" ht="18" customHeight="1" x14ac:dyDescent="0.2">
      <c r="B5" s="795" t="s">
        <v>619</v>
      </c>
      <c r="C5" s="1748"/>
      <c r="D5" s="1748"/>
      <c r="E5" s="1748"/>
      <c r="F5" s="26"/>
      <c r="G5" s="26"/>
      <c r="H5" s="26"/>
      <c r="L5" s="1"/>
    </row>
    <row r="6" spans="1:16" ht="13.85" thickBot="1" x14ac:dyDescent="0.25">
      <c r="E6" s="25"/>
      <c r="L6" s="1"/>
    </row>
    <row r="7" spans="1:16" ht="20.100000000000001" customHeight="1" x14ac:dyDescent="0.2">
      <c r="B7" s="1690" t="s">
        <v>629</v>
      </c>
      <c r="C7" s="1666" t="s">
        <v>623</v>
      </c>
      <c r="D7" s="1667"/>
      <c r="I7" s="7"/>
      <c r="J7" s="7"/>
      <c r="K7" s="7"/>
      <c r="L7" s="7"/>
      <c r="M7" s="14"/>
    </row>
    <row r="8" spans="1:16" ht="20.100000000000001" customHeight="1" x14ac:dyDescent="0.2">
      <c r="B8" s="1691"/>
      <c r="C8" s="117" t="s">
        <v>604</v>
      </c>
      <c r="D8" s="113" t="s">
        <v>602</v>
      </c>
      <c r="I8" s="7"/>
      <c r="J8" s="7"/>
      <c r="K8" s="7"/>
      <c r="L8" s="7"/>
      <c r="M8" s="14"/>
    </row>
    <row r="9" spans="1:16" ht="20.100000000000001" customHeight="1" x14ac:dyDescent="0.2">
      <c r="B9" s="73" t="s">
        <v>595</v>
      </c>
      <c r="C9" s="787"/>
      <c r="D9" s="788"/>
      <c r="I9" s="7"/>
      <c r="J9" s="7"/>
      <c r="K9" s="7"/>
      <c r="L9" s="7"/>
      <c r="M9" s="14"/>
    </row>
    <row r="10" spans="1:16" ht="20.100000000000001" customHeight="1" thickBot="1" x14ac:dyDescent="0.25">
      <c r="B10" s="67" t="s">
        <v>151</v>
      </c>
      <c r="C10" s="786">
        <f>SUM(C9:C9)</f>
        <v>0</v>
      </c>
      <c r="D10" s="771">
        <f>SUM(D9:D9)</f>
        <v>0</v>
      </c>
      <c r="H10" s="7"/>
      <c r="I10" s="7"/>
      <c r="J10" s="7"/>
      <c r="K10" s="7"/>
      <c r="L10" s="14"/>
    </row>
    <row r="11" spans="1:16" ht="20.100000000000001" customHeight="1" thickBot="1" x14ac:dyDescent="0.25">
      <c r="B11" s="62"/>
      <c r="C11" s="63"/>
      <c r="F11" s="1665"/>
      <c r="G11" s="1665"/>
      <c r="H11" s="1665"/>
      <c r="I11" s="7"/>
      <c r="J11" s="7"/>
      <c r="K11" s="7"/>
      <c r="L11" s="14"/>
    </row>
    <row r="12" spans="1:16" ht="20.100000000000001" customHeight="1" x14ac:dyDescent="0.2">
      <c r="B12" s="65" t="s">
        <v>629</v>
      </c>
      <c r="C12" s="69" t="s">
        <v>9</v>
      </c>
      <c r="D12" s="36" t="s">
        <v>597</v>
      </c>
      <c r="E12" s="36" t="s">
        <v>10</v>
      </c>
      <c r="F12" s="36" t="s">
        <v>11</v>
      </c>
      <c r="G12" s="37" t="s">
        <v>599</v>
      </c>
      <c r="H12" s="38" t="s">
        <v>598</v>
      </c>
      <c r="I12" s="72"/>
      <c r="L12" s="1"/>
    </row>
    <row r="13" spans="1:16" ht="20.100000000000001" hidden="1" customHeight="1" x14ac:dyDescent="0.2">
      <c r="B13" s="1697" t="str">
        <f>B9</f>
        <v>○○</v>
      </c>
      <c r="C13" s="64" t="s">
        <v>79</v>
      </c>
      <c r="D13" s="68" t="e">
        <f>'[3]村田安利）実績'!#REF!-'[3]村田安利）実績'!#REF!</f>
        <v>#REF!</v>
      </c>
      <c r="E13" s="68" t="e">
        <f>'[3]村田安利）実績'!#REF!-'[3]村田安利）実績'!#REF!</f>
        <v>#REF!</v>
      </c>
      <c r="F13" s="32" t="e">
        <f t="shared" ref="F13:F17" si="0">ROUNDDOWN(E13/D13,3)</f>
        <v>#REF!</v>
      </c>
      <c r="G13" s="32" t="e">
        <f>ROUNDDOWN(D13/H13/10,3)</f>
        <v>#REF!</v>
      </c>
      <c r="H13" s="33" t="e">
        <f>ROUNDDOWN(('[3]村田安利）実績'!#REF!-'[3]村田安利）実績'!#REF!)/10000,4)</f>
        <v>#REF!</v>
      </c>
      <c r="I13" s="72"/>
      <c r="L13" s="1"/>
      <c r="N13" s="1668"/>
      <c r="O13" s="1668"/>
      <c r="P13" s="1668"/>
    </row>
    <row r="14" spans="1:16" ht="20.100000000000001" hidden="1" customHeight="1" x14ac:dyDescent="0.2">
      <c r="B14" s="1697"/>
      <c r="C14" s="64" t="s">
        <v>77</v>
      </c>
      <c r="D14" s="68" t="e">
        <f>'[3]村田安利）実績'!#REF!-'[3]村田安利）実績'!#REF!</f>
        <v>#REF!</v>
      </c>
      <c r="E14" s="68" t="e">
        <f>'[3]村田安利）実績'!#REF!-'[3]村田安利）実績'!#REF!</f>
        <v>#REF!</v>
      </c>
      <c r="F14" s="32" t="e">
        <f t="shared" si="0"/>
        <v>#REF!</v>
      </c>
      <c r="G14" s="32" t="e">
        <f>ROUNDDOWN(D14/H14/10,3)</f>
        <v>#REF!</v>
      </c>
      <c r="H14" s="34" t="e">
        <f>ROUNDDOWN(('[3]村田安利）実績'!#REF!-'[3]村田安利）実績'!#REF!)/10000,4)</f>
        <v>#REF!</v>
      </c>
      <c r="I14" s="72"/>
      <c r="L14" s="1"/>
      <c r="N14" s="1668"/>
      <c r="O14" s="1668"/>
      <c r="P14" s="1668"/>
    </row>
    <row r="15" spans="1:16" ht="20.100000000000001" customHeight="1" thickBot="1" x14ac:dyDescent="0.25">
      <c r="B15" s="1697"/>
      <c r="C15" s="64" t="s">
        <v>554</v>
      </c>
      <c r="D15" s="789"/>
      <c r="E15" s="789"/>
      <c r="F15" s="32" t="e">
        <f t="shared" si="0"/>
        <v>#DIV/0!</v>
      </c>
      <c r="G15" s="32" t="e">
        <f>ROUNDDOWN(D15/H15,3)</f>
        <v>#DIV/0!</v>
      </c>
      <c r="H15" s="791"/>
      <c r="I15" s="72"/>
      <c r="J15" s="180" t="s">
        <v>12</v>
      </c>
      <c r="L15" s="1"/>
      <c r="N15" s="1668"/>
      <c r="O15" s="1668"/>
      <c r="P15" s="1668"/>
    </row>
    <row r="16" spans="1:16" ht="20.100000000000001" customHeight="1" x14ac:dyDescent="0.2">
      <c r="B16" s="1697"/>
      <c r="C16" s="64" t="s">
        <v>559</v>
      </c>
      <c r="D16" s="789"/>
      <c r="E16" s="789"/>
      <c r="F16" s="32" t="e">
        <f t="shared" si="0"/>
        <v>#DIV/0!</v>
      </c>
      <c r="G16" s="32" t="e">
        <f t="shared" ref="G16:G17" si="1">ROUNDDOWN(D16/H16,3)</f>
        <v>#DIV/0!</v>
      </c>
      <c r="H16" s="791"/>
      <c r="I16" s="72"/>
      <c r="J16" s="1673" t="e">
        <f>M29+M53/L29+L53</f>
        <v>#DIV/0!</v>
      </c>
      <c r="K16" s="1674"/>
      <c r="L16" s="1"/>
      <c r="N16" s="1668"/>
      <c r="O16" s="1668"/>
      <c r="P16" s="1668"/>
    </row>
    <row r="17" spans="2:17" ht="20.100000000000001" customHeight="1" thickBot="1" x14ac:dyDescent="0.25">
      <c r="B17" s="1697"/>
      <c r="C17" s="123" t="s">
        <v>596</v>
      </c>
      <c r="D17" s="790"/>
      <c r="E17" s="790"/>
      <c r="F17" s="125" t="e">
        <f t="shared" si="0"/>
        <v>#DIV/0!</v>
      </c>
      <c r="G17" s="785" t="e">
        <f t="shared" si="1"/>
        <v>#DIV/0!</v>
      </c>
      <c r="H17" s="792"/>
      <c r="I17" s="72"/>
      <c r="J17" s="1675"/>
      <c r="K17" s="1676"/>
      <c r="L17" s="1"/>
    </row>
    <row r="18" spans="2:17" ht="20.100000000000001" customHeight="1" thickBot="1" x14ac:dyDescent="0.25">
      <c r="B18" s="1698"/>
      <c r="C18" s="121" t="s">
        <v>13</v>
      </c>
      <c r="D18" s="89" t="e">
        <f>ROUNDDOWN(AVERAGE(D15:D17),0)</f>
        <v>#DIV/0!</v>
      </c>
      <c r="E18" s="89" t="e">
        <f>ROUNDDOWN(AVERAGE(E15:E17),0)</f>
        <v>#DIV/0!</v>
      </c>
      <c r="F18" s="84" t="e">
        <f>ROUNDDOWN(AVERAGE(F15:F17),0)</f>
        <v>#DIV/0!</v>
      </c>
      <c r="G18" s="84" t="e">
        <f>ROUNDDOWN(AVERAGE(G15:G17),0)</f>
        <v>#DIV/0!</v>
      </c>
      <c r="H18" s="122"/>
      <c r="I18" s="72"/>
      <c r="J18" s="12" t="s">
        <v>620</v>
      </c>
      <c r="L18" s="1"/>
    </row>
    <row r="19" spans="2:17" ht="20.100000000000001" hidden="1" customHeight="1" x14ac:dyDescent="0.2">
      <c r="B19" s="1699" t="s">
        <v>555</v>
      </c>
      <c r="C19" s="85" t="s">
        <v>79</v>
      </c>
      <c r="D19" s="70" t="e">
        <f>'[3]村田安利）実績'!#REF!</f>
        <v>#REF!</v>
      </c>
      <c r="E19" s="70" t="e">
        <f>'[3]村田安利）実績'!#REF!</f>
        <v>#REF!</v>
      </c>
      <c r="F19" s="181" t="s">
        <v>545</v>
      </c>
      <c r="G19" s="181" t="s">
        <v>545</v>
      </c>
      <c r="H19" s="66" t="e">
        <f>ROUNDDOWN('[3]村田安利）実績'!#REF!/10000,4)</f>
        <v>#REF!</v>
      </c>
      <c r="I19" s="39"/>
      <c r="L19" s="1"/>
      <c r="N19" s="1668"/>
      <c r="O19" s="1668"/>
      <c r="P19" s="1668"/>
    </row>
    <row r="20" spans="2:17" ht="20.100000000000001" hidden="1" customHeight="1" x14ac:dyDescent="0.2">
      <c r="B20" s="1700"/>
      <c r="C20" s="85" t="s">
        <v>77</v>
      </c>
      <c r="D20" s="71" t="e">
        <f>'[3]村田安利）実績'!#REF!</f>
        <v>#REF!</v>
      </c>
      <c r="E20" s="71" t="e">
        <f>'[3]村田安利）実績'!#REF!</f>
        <v>#REF!</v>
      </c>
      <c r="F20" s="181" t="s">
        <v>545</v>
      </c>
      <c r="G20" s="181" t="s">
        <v>545</v>
      </c>
      <c r="H20" s="34" t="e">
        <f>ROUNDDOWN('[3]村田安利）実績'!#REF!/10000,4)</f>
        <v>#REF!</v>
      </c>
      <c r="I20" s="39"/>
      <c r="L20" s="1"/>
      <c r="N20" s="1668"/>
      <c r="O20" s="1668"/>
      <c r="P20" s="1668"/>
    </row>
    <row r="21" spans="2:17" ht="12.2" x14ac:dyDescent="0.2">
      <c r="C21" s="23"/>
      <c r="D21" s="23"/>
      <c r="E21" s="23"/>
      <c r="F21" s="23"/>
      <c r="J21" s="2"/>
      <c r="L21" s="1"/>
    </row>
    <row r="22" spans="2:17" ht="14.4" x14ac:dyDescent="0.2">
      <c r="B22" s="13" t="s">
        <v>14</v>
      </c>
      <c r="C22" s="13"/>
      <c r="L22" s="1"/>
    </row>
    <row r="23" spans="2:17" ht="14.95" thickBot="1" x14ac:dyDescent="0.25">
      <c r="B23" s="13" t="s">
        <v>626</v>
      </c>
      <c r="C23" s="13"/>
      <c r="L23" s="1"/>
    </row>
    <row r="24" spans="2:17" ht="22.05" customHeight="1" x14ac:dyDescent="0.2">
      <c r="B24" s="1694" t="s">
        <v>202</v>
      </c>
      <c r="C24" s="1680"/>
      <c r="D24" s="1679" t="s">
        <v>611</v>
      </c>
      <c r="E24" s="1680"/>
      <c r="F24" s="1679" t="s">
        <v>612</v>
      </c>
      <c r="G24" s="1684"/>
      <c r="H24" s="1680"/>
      <c r="I24" s="1679" t="s">
        <v>613</v>
      </c>
      <c r="J24" s="1680"/>
      <c r="K24" s="112" t="s">
        <v>614</v>
      </c>
      <c r="L24" s="1679" t="s">
        <v>29</v>
      </c>
      <c r="M24" s="1685"/>
    </row>
    <row r="25" spans="2:17" ht="22.05" customHeight="1" x14ac:dyDescent="0.2">
      <c r="B25" s="1695" t="s">
        <v>629</v>
      </c>
      <c r="C25" s="1662" t="s">
        <v>603</v>
      </c>
      <c r="D25" s="1682" t="s">
        <v>605</v>
      </c>
      <c r="E25" s="1662" t="s">
        <v>606</v>
      </c>
      <c r="F25" s="1677" t="s">
        <v>607</v>
      </c>
      <c r="G25" s="1688" t="s">
        <v>608</v>
      </c>
      <c r="H25" s="1662" t="s">
        <v>600</v>
      </c>
      <c r="I25" s="158" t="s">
        <v>609</v>
      </c>
      <c r="J25" s="156" t="s">
        <v>610</v>
      </c>
      <c r="K25" s="1686" t="s">
        <v>556</v>
      </c>
      <c r="L25" s="158" t="s">
        <v>615</v>
      </c>
      <c r="M25" s="161" t="s">
        <v>616</v>
      </c>
    </row>
    <row r="26" spans="2:17" ht="22.05" customHeight="1" x14ac:dyDescent="0.2">
      <c r="B26" s="1696"/>
      <c r="C26" s="1681"/>
      <c r="D26" s="1683"/>
      <c r="E26" s="1681"/>
      <c r="F26" s="1678"/>
      <c r="G26" s="1689"/>
      <c r="H26" s="1662"/>
      <c r="I26" s="159" t="s">
        <v>617</v>
      </c>
      <c r="J26" s="157" t="s">
        <v>618</v>
      </c>
      <c r="K26" s="1687"/>
      <c r="L26" s="159"/>
      <c r="M26" s="162" t="s">
        <v>30</v>
      </c>
    </row>
    <row r="27" spans="2:17" ht="26.2" customHeight="1" x14ac:dyDescent="0.2">
      <c r="B27" s="1670" t="str">
        <f>B9</f>
        <v>○○</v>
      </c>
      <c r="C27" s="793" t="s">
        <v>601</v>
      </c>
      <c r="D27" s="143">
        <f>C9</f>
        <v>0</v>
      </c>
      <c r="E27" s="140"/>
      <c r="F27" s="147" t="e">
        <f>G18</f>
        <v>#DIV/0!</v>
      </c>
      <c r="G27" s="152"/>
      <c r="H27" s="151"/>
      <c r="I27" s="160" t="e">
        <f>D27*F27</f>
        <v>#DIV/0!</v>
      </c>
      <c r="J27" s="151"/>
      <c r="K27" s="74" t="e">
        <f>F18</f>
        <v>#DIV/0!</v>
      </c>
      <c r="L27" s="438" t="e">
        <f>I27*K27</f>
        <v>#DIV/0!</v>
      </c>
      <c r="M27" s="163"/>
      <c r="N27" s="21"/>
      <c r="O27" s="1669"/>
      <c r="P27" s="1669"/>
      <c r="Q27" s="1669"/>
    </row>
    <row r="28" spans="2:17" ht="26.2" customHeight="1" thickBot="1" x14ac:dyDescent="0.25">
      <c r="B28" s="1671"/>
      <c r="C28" s="86" t="s">
        <v>602</v>
      </c>
      <c r="D28" s="146"/>
      <c r="E28" s="77">
        <f>D9</f>
        <v>0</v>
      </c>
      <c r="F28" s="150"/>
      <c r="G28" s="155" t="e">
        <f>G18*H28</f>
        <v>#DIV/0!</v>
      </c>
      <c r="H28" s="794"/>
      <c r="I28" s="146"/>
      <c r="J28" s="79" t="e">
        <f>E28*G28</f>
        <v>#DIV/0!</v>
      </c>
      <c r="K28" s="81" t="e">
        <f>K27</f>
        <v>#DIV/0!</v>
      </c>
      <c r="L28" s="167"/>
      <c r="M28" s="772" t="e">
        <f>J28*K28</f>
        <v>#DIV/0!</v>
      </c>
      <c r="N28" s="21"/>
      <c r="O28" s="1669"/>
      <c r="P28" s="1669"/>
      <c r="Q28" s="1669"/>
    </row>
    <row r="29" spans="2:17" s="13" customFormat="1" ht="32.950000000000003" customHeight="1" thickTop="1" thickBot="1" x14ac:dyDescent="0.25">
      <c r="B29" s="1692" t="s">
        <v>87</v>
      </c>
      <c r="C29" s="1693"/>
      <c r="D29" s="170">
        <f>SUM(D27:D28)</f>
        <v>0</v>
      </c>
      <c r="E29" s="171">
        <f>SUM(E27:E28)</f>
        <v>0</v>
      </c>
      <c r="F29" s="773"/>
      <c r="G29" s="774"/>
      <c r="H29" s="775"/>
      <c r="I29" s="174" t="e">
        <f>SUM(I27:I28)</f>
        <v>#DIV/0!</v>
      </c>
      <c r="J29" s="175" t="e">
        <f>SUM(J27:J28)</f>
        <v>#DIV/0!</v>
      </c>
      <c r="K29" s="176"/>
      <c r="L29" s="439" t="e">
        <f>SUM(L27:L28)</f>
        <v>#DIV/0!</v>
      </c>
      <c r="M29" s="440" t="e">
        <f>SUM(M27:M28)</f>
        <v>#DIV/0!</v>
      </c>
    </row>
    <row r="30" spans="2:17" s="12" customFormat="1" ht="47.65" customHeight="1" thickBot="1" x14ac:dyDescent="0.25">
      <c r="B30" s="14"/>
      <c r="C30" s="15"/>
      <c r="D30" s="16"/>
      <c r="E30" s="15"/>
      <c r="F30" s="17"/>
      <c r="G30" s="18"/>
      <c r="H30" s="18"/>
      <c r="I30" s="19"/>
      <c r="J30" s="18"/>
      <c r="K30" s="18"/>
      <c r="L30" s="20"/>
    </row>
    <row r="31" spans="2:17" ht="20.100000000000001" customHeight="1" x14ac:dyDescent="0.2">
      <c r="B31" s="1690" t="s">
        <v>630</v>
      </c>
      <c r="C31" s="1666" t="s">
        <v>623</v>
      </c>
      <c r="D31" s="1667"/>
      <c r="I31" s="7"/>
      <c r="J31" s="7"/>
      <c r="K31" s="7"/>
      <c r="L31" s="7"/>
      <c r="M31" s="14"/>
    </row>
    <row r="32" spans="2:17" ht="20.100000000000001" customHeight="1" x14ac:dyDescent="0.2">
      <c r="B32" s="1691"/>
      <c r="C32" s="117" t="s">
        <v>604</v>
      </c>
      <c r="D32" s="113" t="s">
        <v>602</v>
      </c>
      <c r="I32" s="7"/>
      <c r="J32" s="7"/>
      <c r="K32" s="7"/>
      <c r="L32" s="7"/>
      <c r="M32" s="14"/>
    </row>
    <row r="33" spans="2:16" ht="20.100000000000001" customHeight="1" x14ac:dyDescent="0.2">
      <c r="B33" s="73" t="s">
        <v>595</v>
      </c>
      <c r="C33" s="787"/>
      <c r="D33" s="788"/>
      <c r="I33" s="7"/>
      <c r="J33" s="7"/>
      <c r="K33" s="7"/>
      <c r="L33" s="7"/>
      <c r="M33" s="14"/>
    </row>
    <row r="34" spans="2:16" ht="20.100000000000001" customHeight="1" thickBot="1" x14ac:dyDescent="0.25">
      <c r="B34" s="67" t="s">
        <v>151</v>
      </c>
      <c r="C34" s="786">
        <f>SUM(C33:C33)</f>
        <v>0</v>
      </c>
      <c r="D34" s="771">
        <f>SUM(D33:D33)</f>
        <v>0</v>
      </c>
      <c r="H34" s="7"/>
      <c r="I34" s="7"/>
      <c r="J34" s="7"/>
      <c r="K34" s="7"/>
      <c r="L34" s="14"/>
    </row>
    <row r="35" spans="2:16" ht="20.100000000000001" customHeight="1" thickBot="1" x14ac:dyDescent="0.25">
      <c r="B35" s="62"/>
      <c r="C35" s="63"/>
      <c r="F35" s="1665"/>
      <c r="G35" s="1665"/>
      <c r="H35" s="1665"/>
      <c r="I35" s="7"/>
      <c r="J35" s="7"/>
      <c r="K35" s="7"/>
      <c r="L35" s="14"/>
    </row>
    <row r="36" spans="2:16" ht="20.100000000000001" customHeight="1" x14ac:dyDescent="0.2">
      <c r="B36" s="65" t="s">
        <v>630</v>
      </c>
      <c r="C36" s="69" t="s">
        <v>9</v>
      </c>
      <c r="D36" s="36" t="s">
        <v>597</v>
      </c>
      <c r="E36" s="36" t="s">
        <v>10</v>
      </c>
      <c r="F36" s="36" t="s">
        <v>11</v>
      </c>
      <c r="G36" s="37" t="s">
        <v>599</v>
      </c>
      <c r="H36" s="38" t="s">
        <v>598</v>
      </c>
      <c r="I36" s="72"/>
      <c r="L36" s="1"/>
    </row>
    <row r="37" spans="2:16" ht="20.100000000000001" hidden="1" customHeight="1" x14ac:dyDescent="0.2">
      <c r="B37" s="1697" t="str">
        <f>B33</f>
        <v>○○</v>
      </c>
      <c r="C37" s="64" t="s">
        <v>79</v>
      </c>
      <c r="D37" s="68" t="e">
        <f>'[3]村田安利）実績'!#REF!-'[3]村田安利）実績'!#REF!</f>
        <v>#REF!</v>
      </c>
      <c r="E37" s="68" t="e">
        <f>'[3]村田安利）実績'!#REF!-'[3]村田安利）実績'!#REF!</f>
        <v>#REF!</v>
      </c>
      <c r="F37" s="32" t="e">
        <f t="shared" ref="F37:F41" si="2">ROUNDDOWN(E37/D37,3)</f>
        <v>#REF!</v>
      </c>
      <c r="G37" s="32" t="e">
        <f>ROUNDDOWN(D37/H37/10,3)</f>
        <v>#REF!</v>
      </c>
      <c r="H37" s="33" t="e">
        <f>ROUNDDOWN(('[3]村田安利）実績'!#REF!-'[3]村田安利）実績'!#REF!)/10000,4)</f>
        <v>#REF!</v>
      </c>
      <c r="I37" s="72"/>
      <c r="L37" s="1"/>
      <c r="N37" s="1668"/>
      <c r="O37" s="1668"/>
      <c r="P37" s="1668"/>
    </row>
    <row r="38" spans="2:16" ht="20.100000000000001" hidden="1" customHeight="1" x14ac:dyDescent="0.2">
      <c r="B38" s="1697"/>
      <c r="C38" s="64" t="s">
        <v>77</v>
      </c>
      <c r="D38" s="68" t="e">
        <f>'[3]村田安利）実績'!#REF!-'[3]村田安利）実績'!#REF!</f>
        <v>#REF!</v>
      </c>
      <c r="E38" s="68" t="e">
        <f>'[3]村田安利）実績'!#REF!-'[3]村田安利）実績'!#REF!</f>
        <v>#REF!</v>
      </c>
      <c r="F38" s="32" t="e">
        <f t="shared" si="2"/>
        <v>#REF!</v>
      </c>
      <c r="G38" s="32" t="e">
        <f>ROUNDDOWN(D38/H38/10,3)</f>
        <v>#REF!</v>
      </c>
      <c r="H38" s="34" t="e">
        <f>ROUNDDOWN(('[3]村田安利）実績'!#REF!-'[3]村田安利）実績'!#REF!)/10000,4)</f>
        <v>#REF!</v>
      </c>
      <c r="I38" s="72"/>
      <c r="L38" s="1"/>
      <c r="N38" s="1668"/>
      <c r="O38" s="1668"/>
      <c r="P38" s="1668"/>
    </row>
    <row r="39" spans="2:16" ht="20.100000000000001" customHeight="1" x14ac:dyDescent="0.2">
      <c r="B39" s="1697"/>
      <c r="C39" s="64" t="s">
        <v>554</v>
      </c>
      <c r="D39" s="789"/>
      <c r="E39" s="789"/>
      <c r="F39" s="32" t="e">
        <f t="shared" si="2"/>
        <v>#DIV/0!</v>
      </c>
      <c r="G39" s="32" t="e">
        <f>ROUNDDOWN(D39/H39,3)</f>
        <v>#DIV/0!</v>
      </c>
      <c r="H39" s="791"/>
      <c r="I39" s="72"/>
      <c r="J39" s="180"/>
      <c r="L39" s="1"/>
      <c r="N39" s="1668"/>
      <c r="O39" s="1668"/>
      <c r="P39" s="1668"/>
    </row>
    <row r="40" spans="2:16" ht="20.100000000000001" customHeight="1" x14ac:dyDescent="0.2">
      <c r="B40" s="1697"/>
      <c r="C40" s="64" t="s">
        <v>559</v>
      </c>
      <c r="D40" s="789"/>
      <c r="E40" s="789"/>
      <c r="F40" s="32" t="e">
        <f t="shared" si="2"/>
        <v>#DIV/0!</v>
      </c>
      <c r="G40" s="32" t="e">
        <f t="shared" ref="G40:G41" si="3">ROUNDDOWN(D40/H40,3)</f>
        <v>#DIV/0!</v>
      </c>
      <c r="H40" s="791"/>
      <c r="I40" s="72"/>
      <c r="J40" s="1749"/>
      <c r="K40" s="1749"/>
      <c r="L40" s="1"/>
      <c r="N40" s="1668"/>
      <c r="O40" s="1668"/>
      <c r="P40" s="1668"/>
    </row>
    <row r="41" spans="2:16" ht="20.100000000000001" customHeight="1" x14ac:dyDescent="0.2">
      <c r="B41" s="1697"/>
      <c r="C41" s="123" t="s">
        <v>596</v>
      </c>
      <c r="D41" s="790"/>
      <c r="E41" s="790"/>
      <c r="F41" s="125" t="e">
        <f t="shared" si="2"/>
        <v>#DIV/0!</v>
      </c>
      <c r="G41" s="785" t="e">
        <f t="shared" si="3"/>
        <v>#DIV/0!</v>
      </c>
      <c r="H41" s="792"/>
      <c r="I41" s="72"/>
      <c r="J41" s="1749"/>
      <c r="K41" s="1749"/>
      <c r="L41" s="1"/>
    </row>
    <row r="42" spans="2:16" ht="20.100000000000001" customHeight="1" thickBot="1" x14ac:dyDescent="0.25">
      <c r="B42" s="1698"/>
      <c r="C42" s="121" t="s">
        <v>13</v>
      </c>
      <c r="D42" s="89" t="e">
        <f>ROUNDDOWN(AVERAGE(D39:D41),0)</f>
        <v>#DIV/0!</v>
      </c>
      <c r="E42" s="89" t="e">
        <f>ROUNDDOWN(AVERAGE(E39:E41),0)</f>
        <v>#DIV/0!</v>
      </c>
      <c r="F42" s="84" t="e">
        <f>ROUNDDOWN(AVERAGE(F39:F41),0)</f>
        <v>#DIV/0!</v>
      </c>
      <c r="G42" s="84" t="e">
        <f>ROUNDDOWN(AVERAGE(G39:G41),0)</f>
        <v>#DIV/0!</v>
      </c>
      <c r="H42" s="122"/>
      <c r="I42" s="72"/>
      <c r="J42" s="12"/>
      <c r="L42" s="1"/>
    </row>
    <row r="43" spans="2:16" ht="20.100000000000001" hidden="1" customHeight="1" x14ac:dyDescent="0.2">
      <c r="B43" s="1699" t="s">
        <v>555</v>
      </c>
      <c r="C43" s="85" t="s">
        <v>79</v>
      </c>
      <c r="D43" s="70" t="e">
        <f>'[3]村田安利）実績'!#REF!</f>
        <v>#REF!</v>
      </c>
      <c r="E43" s="70" t="e">
        <f>'[3]村田安利）実績'!#REF!</f>
        <v>#REF!</v>
      </c>
      <c r="F43" s="181" t="s">
        <v>545</v>
      </c>
      <c r="G43" s="181" t="s">
        <v>545</v>
      </c>
      <c r="H43" s="66" t="e">
        <f>ROUNDDOWN('[3]村田安利）実績'!#REF!/10000,4)</f>
        <v>#REF!</v>
      </c>
      <c r="I43" s="39"/>
      <c r="L43" s="1"/>
      <c r="N43" s="1668"/>
      <c r="O43" s="1668"/>
      <c r="P43" s="1668"/>
    </row>
    <row r="44" spans="2:16" ht="20.100000000000001" hidden="1" customHeight="1" x14ac:dyDescent="0.2">
      <c r="B44" s="1700"/>
      <c r="C44" s="85" t="s">
        <v>77</v>
      </c>
      <c r="D44" s="71" t="e">
        <f>'[3]村田安利）実績'!#REF!</f>
        <v>#REF!</v>
      </c>
      <c r="E44" s="71" t="e">
        <f>'[3]村田安利）実績'!#REF!</f>
        <v>#REF!</v>
      </c>
      <c r="F44" s="181" t="s">
        <v>545</v>
      </c>
      <c r="G44" s="181" t="s">
        <v>545</v>
      </c>
      <c r="H44" s="34" t="e">
        <f>ROUNDDOWN('[3]村田安利）実績'!#REF!/10000,4)</f>
        <v>#REF!</v>
      </c>
      <c r="I44" s="39"/>
      <c r="L44" s="1"/>
      <c r="N44" s="1668"/>
      <c r="O44" s="1668"/>
      <c r="P44" s="1668"/>
    </row>
    <row r="45" spans="2:16" ht="12.2" x14ac:dyDescent="0.2">
      <c r="C45" s="23"/>
      <c r="D45" s="23"/>
      <c r="E45" s="23"/>
      <c r="F45" s="23"/>
      <c r="J45" s="2"/>
      <c r="L45" s="1"/>
    </row>
    <row r="46" spans="2:16" ht="14.4" x14ac:dyDescent="0.2">
      <c r="B46" s="13" t="s">
        <v>14</v>
      </c>
      <c r="C46" s="13"/>
      <c r="L46" s="1"/>
    </row>
    <row r="47" spans="2:16" ht="14.95" thickBot="1" x14ac:dyDescent="0.25">
      <c r="B47" s="13" t="s">
        <v>626</v>
      </c>
      <c r="C47" s="13"/>
      <c r="L47" s="1"/>
    </row>
    <row r="48" spans="2:16" ht="22.05" customHeight="1" x14ac:dyDescent="0.2">
      <c r="B48" s="1694" t="s">
        <v>202</v>
      </c>
      <c r="C48" s="1680"/>
      <c r="D48" s="1679" t="s">
        <v>611</v>
      </c>
      <c r="E48" s="1680"/>
      <c r="F48" s="1679" t="s">
        <v>612</v>
      </c>
      <c r="G48" s="1684"/>
      <c r="H48" s="1680"/>
      <c r="I48" s="1679" t="s">
        <v>613</v>
      </c>
      <c r="J48" s="1680"/>
      <c r="K48" s="112" t="s">
        <v>614</v>
      </c>
      <c r="L48" s="1679" t="s">
        <v>29</v>
      </c>
      <c r="M48" s="1685"/>
    </row>
    <row r="49" spans="2:17" ht="22.05" customHeight="1" x14ac:dyDescent="0.2">
      <c r="B49" s="1695" t="s">
        <v>630</v>
      </c>
      <c r="C49" s="1662" t="s">
        <v>603</v>
      </c>
      <c r="D49" s="1682" t="s">
        <v>605</v>
      </c>
      <c r="E49" s="1662" t="s">
        <v>606</v>
      </c>
      <c r="F49" s="1677" t="s">
        <v>607</v>
      </c>
      <c r="G49" s="1688" t="s">
        <v>608</v>
      </c>
      <c r="H49" s="1662" t="s">
        <v>600</v>
      </c>
      <c r="I49" s="158" t="s">
        <v>609</v>
      </c>
      <c r="J49" s="156" t="s">
        <v>610</v>
      </c>
      <c r="K49" s="1686" t="s">
        <v>556</v>
      </c>
      <c r="L49" s="158" t="s">
        <v>615</v>
      </c>
      <c r="M49" s="161" t="s">
        <v>616</v>
      </c>
    </row>
    <row r="50" spans="2:17" ht="22.05" customHeight="1" x14ac:dyDescent="0.2">
      <c r="B50" s="1696"/>
      <c r="C50" s="1681"/>
      <c r="D50" s="1683"/>
      <c r="E50" s="1681"/>
      <c r="F50" s="1678"/>
      <c r="G50" s="1689"/>
      <c r="H50" s="1662"/>
      <c r="I50" s="159" t="s">
        <v>617</v>
      </c>
      <c r="J50" s="157" t="s">
        <v>618</v>
      </c>
      <c r="K50" s="1687"/>
      <c r="L50" s="159"/>
      <c r="M50" s="162" t="s">
        <v>30</v>
      </c>
    </row>
    <row r="51" spans="2:17" ht="26.2" customHeight="1" x14ac:dyDescent="0.2">
      <c r="B51" s="1670" t="str">
        <f>B33</f>
        <v>○○</v>
      </c>
      <c r="C51" s="793" t="s">
        <v>601</v>
      </c>
      <c r="D51" s="143">
        <f>C33</f>
        <v>0</v>
      </c>
      <c r="E51" s="140"/>
      <c r="F51" s="147" t="e">
        <f>G42</f>
        <v>#DIV/0!</v>
      </c>
      <c r="G51" s="152"/>
      <c r="H51" s="151"/>
      <c r="I51" s="160" t="e">
        <f>D51*F51</f>
        <v>#DIV/0!</v>
      </c>
      <c r="J51" s="151"/>
      <c r="K51" s="74" t="e">
        <f>F42</f>
        <v>#DIV/0!</v>
      </c>
      <c r="L51" s="438" t="e">
        <f>I51*K51</f>
        <v>#DIV/0!</v>
      </c>
      <c r="M51" s="163"/>
      <c r="N51" s="21"/>
      <c r="O51" s="1669"/>
      <c r="P51" s="1669"/>
      <c r="Q51" s="1669"/>
    </row>
    <row r="52" spans="2:17" ht="26.2" customHeight="1" thickBot="1" x14ac:dyDescent="0.25">
      <c r="B52" s="1671"/>
      <c r="C52" s="86" t="s">
        <v>602</v>
      </c>
      <c r="D52" s="146"/>
      <c r="E52" s="77">
        <f>D33</f>
        <v>0</v>
      </c>
      <c r="F52" s="150"/>
      <c r="G52" s="155" t="e">
        <f>G42*H52</f>
        <v>#DIV/0!</v>
      </c>
      <c r="H52" s="794"/>
      <c r="I52" s="146"/>
      <c r="J52" s="79" t="e">
        <f>E52*G52</f>
        <v>#DIV/0!</v>
      </c>
      <c r="K52" s="81" t="e">
        <f>K51</f>
        <v>#DIV/0!</v>
      </c>
      <c r="L52" s="167"/>
      <c r="M52" s="772" t="e">
        <f>J52*K52</f>
        <v>#DIV/0!</v>
      </c>
      <c r="N52" s="21"/>
      <c r="O52" s="1669"/>
      <c r="P52" s="1669"/>
      <c r="Q52" s="1669"/>
    </row>
    <row r="53" spans="2:17" s="13" customFormat="1" ht="32.950000000000003" customHeight="1" thickTop="1" thickBot="1" x14ac:dyDescent="0.25">
      <c r="B53" s="1692" t="s">
        <v>87</v>
      </c>
      <c r="C53" s="1693"/>
      <c r="D53" s="170">
        <f>SUM(D51:D52)</f>
        <v>0</v>
      </c>
      <c r="E53" s="171">
        <f>SUM(E51:E52)</f>
        <v>0</v>
      </c>
      <c r="F53" s="773"/>
      <c r="G53" s="774"/>
      <c r="H53" s="775"/>
      <c r="I53" s="174" t="e">
        <f>SUM(I51:I52)</f>
        <v>#DIV/0!</v>
      </c>
      <c r="J53" s="175" t="e">
        <f>SUM(J51:J52)</f>
        <v>#DIV/0!</v>
      </c>
      <c r="K53" s="176"/>
      <c r="L53" s="439" t="e">
        <f>SUM(L51:L52)</f>
        <v>#DIV/0!</v>
      </c>
      <c r="M53" s="440" t="e">
        <f>SUM(M51:M52)</f>
        <v>#DIV/0!</v>
      </c>
    </row>
    <row r="54" spans="2:17" ht="12.05" customHeight="1" x14ac:dyDescent="0.2">
      <c r="B54" s="1" t="s">
        <v>627</v>
      </c>
      <c r="I54" s="27"/>
      <c r="J54" s="27"/>
      <c r="K54" s="27"/>
      <c r="L54" s="27"/>
    </row>
    <row r="55" spans="2:17" ht="12.2" x14ac:dyDescent="0.2">
      <c r="B55" s="1" t="s">
        <v>628</v>
      </c>
      <c r="I55" s="27"/>
      <c r="J55" s="27"/>
      <c r="K55" s="27"/>
      <c r="L55" s="27"/>
    </row>
    <row r="56" spans="2:17" s="28" customFormat="1" x14ac:dyDescent="0.2">
      <c r="H56" s="35"/>
      <c r="I56" s="29"/>
    </row>
    <row r="57" spans="2:17" s="28" customFormat="1" ht="12.2" x14ac:dyDescent="0.2">
      <c r="B57" s="29"/>
      <c r="C57" s="31"/>
      <c r="D57" s="31"/>
      <c r="E57" s="31"/>
      <c r="F57" s="31"/>
      <c r="G57" s="31"/>
    </row>
    <row r="58" spans="2:17" ht="12.2" x14ac:dyDescent="0.2">
      <c r="C58" s="31"/>
      <c r="D58" s="30"/>
      <c r="E58" s="30"/>
      <c r="F58" s="30"/>
      <c r="G58" s="30"/>
      <c r="L58" s="1"/>
    </row>
    <row r="59" spans="2:17" ht="12.2" x14ac:dyDescent="0.2">
      <c r="L59" s="1"/>
    </row>
    <row r="60" spans="2:17" ht="12.2" x14ac:dyDescent="0.2">
      <c r="B60" s="22"/>
      <c r="L60" s="1"/>
    </row>
    <row r="61" spans="2:17" ht="12.2" x14ac:dyDescent="0.2">
      <c r="L61" s="1"/>
    </row>
    <row r="62" spans="2:17" ht="12.2" x14ac:dyDescent="0.2">
      <c r="L62" s="1"/>
    </row>
    <row r="63" spans="2:17" ht="12.2" x14ac:dyDescent="0.2">
      <c r="L63" s="1"/>
    </row>
    <row r="64" spans="2:17" ht="12.2" x14ac:dyDescent="0.2">
      <c r="L64" s="1"/>
    </row>
    <row r="65" spans="12:12" ht="12.2" x14ac:dyDescent="0.2">
      <c r="L65" s="1"/>
    </row>
    <row r="66" spans="12:12" ht="12.2" x14ac:dyDescent="0.2">
      <c r="L66" s="1"/>
    </row>
    <row r="67" spans="12:12" ht="12.2" x14ac:dyDescent="0.2">
      <c r="L67" s="1"/>
    </row>
    <row r="68" spans="12:12" ht="12.2" x14ac:dyDescent="0.2">
      <c r="L68" s="1"/>
    </row>
    <row r="69" spans="12:12" ht="12.2" x14ac:dyDescent="0.2">
      <c r="L69" s="1"/>
    </row>
    <row r="70" spans="12:12" ht="12.2" x14ac:dyDescent="0.2">
      <c r="L70" s="1"/>
    </row>
    <row r="71" spans="12:12" ht="12.2" x14ac:dyDescent="0.2">
      <c r="L71" s="1"/>
    </row>
    <row r="72" spans="12:12" ht="12.2" x14ac:dyDescent="0.2">
      <c r="L72" s="1"/>
    </row>
    <row r="73" spans="12:12" ht="12.2" x14ac:dyDescent="0.2">
      <c r="L73" s="1"/>
    </row>
    <row r="74" spans="12:12" ht="12.2" x14ac:dyDescent="0.2">
      <c r="L74" s="1"/>
    </row>
    <row r="75" spans="12:12" ht="12.2" x14ac:dyDescent="0.2">
      <c r="L75" s="1"/>
    </row>
    <row r="76" spans="12:12" ht="12.2" x14ac:dyDescent="0.2">
      <c r="L76" s="1"/>
    </row>
    <row r="77" spans="12:12" ht="12.2" x14ac:dyDescent="0.2">
      <c r="L77" s="1"/>
    </row>
    <row r="78" spans="12:12" ht="12.2" x14ac:dyDescent="0.2">
      <c r="L78" s="1"/>
    </row>
    <row r="79" spans="12:12" ht="12.2" x14ac:dyDescent="0.2">
      <c r="L79" s="1"/>
    </row>
    <row r="80" spans="12:12" ht="12.2" x14ac:dyDescent="0.2">
      <c r="L80" s="1"/>
    </row>
    <row r="81" spans="12:12" ht="12.2" x14ac:dyDescent="0.2">
      <c r="L81" s="1"/>
    </row>
    <row r="82" spans="12:12" ht="12.2" x14ac:dyDescent="0.2">
      <c r="L82" s="1"/>
    </row>
    <row r="83" spans="12:12" ht="12.2" x14ac:dyDescent="0.2">
      <c r="L83" s="1"/>
    </row>
    <row r="84" spans="12:12" ht="12.2" x14ac:dyDescent="0.2">
      <c r="L84" s="1"/>
    </row>
    <row r="85" spans="12:12" ht="12.2" x14ac:dyDescent="0.2">
      <c r="L85" s="1"/>
    </row>
    <row r="86" spans="12:12" ht="12.2" x14ac:dyDescent="0.2">
      <c r="L86" s="1"/>
    </row>
    <row r="87" spans="12:12" ht="12.2" x14ac:dyDescent="0.2">
      <c r="L87" s="1"/>
    </row>
    <row r="88" spans="12:12" ht="12.2" x14ac:dyDescent="0.2">
      <c r="L88" s="1"/>
    </row>
    <row r="89" spans="12:12" ht="12.2" x14ac:dyDescent="0.2">
      <c r="L89" s="1"/>
    </row>
    <row r="90" spans="12:12" ht="12.2" x14ac:dyDescent="0.2">
      <c r="L90" s="1"/>
    </row>
    <row r="91" spans="12:12" ht="12.2" x14ac:dyDescent="0.2">
      <c r="L91" s="1"/>
    </row>
    <row r="92" spans="12:12" ht="12.2" x14ac:dyDescent="0.2">
      <c r="L92" s="1"/>
    </row>
    <row r="93" spans="12:12" ht="12.2" x14ac:dyDescent="0.2">
      <c r="L93" s="1"/>
    </row>
    <row r="94" spans="12:12" ht="12.2" x14ac:dyDescent="0.2">
      <c r="L94" s="1"/>
    </row>
    <row r="95" spans="12:12" ht="12.2" x14ac:dyDescent="0.2">
      <c r="L95" s="1"/>
    </row>
    <row r="96" spans="12:12" ht="12.2" x14ac:dyDescent="0.2">
      <c r="L96" s="1"/>
    </row>
    <row r="97" spans="12:12" ht="12.2" x14ac:dyDescent="0.2">
      <c r="L97" s="1"/>
    </row>
    <row r="98" spans="12:12" ht="12.2" x14ac:dyDescent="0.2">
      <c r="L98" s="1"/>
    </row>
    <row r="99" spans="12:12" ht="12.2" x14ac:dyDescent="0.2">
      <c r="L99" s="1"/>
    </row>
    <row r="100" spans="12:12" ht="12.2" x14ac:dyDescent="0.2">
      <c r="L100" s="1"/>
    </row>
    <row r="101" spans="12:12" ht="12.2" x14ac:dyDescent="0.2">
      <c r="L101" s="1"/>
    </row>
    <row r="102" spans="12:12" ht="12.2" x14ac:dyDescent="0.2">
      <c r="L102" s="1"/>
    </row>
    <row r="103" spans="12:12" ht="12.2" x14ac:dyDescent="0.2">
      <c r="L103" s="1"/>
    </row>
    <row r="104" spans="12:12" ht="12.2" x14ac:dyDescent="0.2">
      <c r="L104" s="1"/>
    </row>
    <row r="105" spans="12:12" ht="12.2" x14ac:dyDescent="0.2">
      <c r="L105" s="1"/>
    </row>
    <row r="106" spans="12:12" ht="12.2" x14ac:dyDescent="0.2">
      <c r="L106" s="1"/>
    </row>
    <row r="107" spans="12:12" ht="12.2" x14ac:dyDescent="0.2">
      <c r="L107" s="1"/>
    </row>
    <row r="108" spans="12:12" ht="12.2" x14ac:dyDescent="0.2">
      <c r="L108" s="1"/>
    </row>
    <row r="109" spans="12:12" ht="12.2" x14ac:dyDescent="0.2">
      <c r="L109" s="1"/>
    </row>
    <row r="110" spans="12:12" ht="12.2" x14ac:dyDescent="0.2">
      <c r="L110" s="1"/>
    </row>
    <row r="111" spans="12:12" ht="12.2" x14ac:dyDescent="0.2">
      <c r="L111" s="1"/>
    </row>
    <row r="112" spans="12:12" ht="12.2" x14ac:dyDescent="0.2">
      <c r="L112" s="1"/>
    </row>
    <row r="113" spans="12:12" ht="12.2" x14ac:dyDescent="0.2">
      <c r="L113" s="1"/>
    </row>
    <row r="114" spans="12:12" ht="12.2" x14ac:dyDescent="0.2">
      <c r="L114" s="1"/>
    </row>
    <row r="115" spans="12:12" ht="12.2" x14ac:dyDescent="0.2">
      <c r="L115" s="1"/>
    </row>
    <row r="116" spans="12:12" ht="12.2" x14ac:dyDescent="0.2">
      <c r="L116" s="1"/>
    </row>
    <row r="117" spans="12:12" ht="12.2" x14ac:dyDescent="0.2">
      <c r="L117" s="1"/>
    </row>
    <row r="118" spans="12:12" ht="12.2" x14ac:dyDescent="0.2">
      <c r="L118" s="1"/>
    </row>
    <row r="119" spans="12:12" ht="12.2" x14ac:dyDescent="0.2">
      <c r="L119" s="1"/>
    </row>
    <row r="120" spans="12:12" ht="12.2" x14ac:dyDescent="0.2">
      <c r="L120" s="1"/>
    </row>
    <row r="121" spans="12:12" ht="12.2" x14ac:dyDescent="0.2">
      <c r="L121" s="1"/>
    </row>
    <row r="122" spans="12:12" ht="12.2" x14ac:dyDescent="0.2">
      <c r="L122" s="1"/>
    </row>
    <row r="123" spans="12:12" ht="12.2" x14ac:dyDescent="0.2">
      <c r="L123" s="1"/>
    </row>
    <row r="124" spans="12:12" ht="12.2" x14ac:dyDescent="0.2">
      <c r="L124" s="1"/>
    </row>
    <row r="125" spans="12:12" ht="12.2" x14ac:dyDescent="0.2">
      <c r="L125" s="1"/>
    </row>
    <row r="126" spans="12:12" ht="12.2" x14ac:dyDescent="0.2">
      <c r="L126" s="1"/>
    </row>
    <row r="127" spans="12:12" ht="12.2" x14ac:dyDescent="0.2">
      <c r="L127" s="1"/>
    </row>
    <row r="128" spans="12:12" ht="12.2" x14ac:dyDescent="0.2">
      <c r="L128" s="1"/>
    </row>
    <row r="129" spans="12:12" ht="12.2" x14ac:dyDescent="0.2">
      <c r="L129" s="1"/>
    </row>
    <row r="130" spans="12:12" ht="12.2" x14ac:dyDescent="0.2">
      <c r="L130" s="1"/>
    </row>
    <row r="131" spans="12:12" ht="12.2" x14ac:dyDescent="0.2">
      <c r="L131" s="1"/>
    </row>
    <row r="132" spans="12:12" ht="12.2" x14ac:dyDescent="0.2">
      <c r="L132" s="1"/>
    </row>
    <row r="133" spans="12:12" ht="12.2" x14ac:dyDescent="0.2">
      <c r="L133" s="1"/>
    </row>
    <row r="134" spans="12:12" ht="12.2" x14ac:dyDescent="0.2">
      <c r="L134" s="1"/>
    </row>
    <row r="135" spans="12:12" ht="12.2" x14ac:dyDescent="0.2">
      <c r="L135" s="1"/>
    </row>
    <row r="136" spans="12:12" ht="12.2" x14ac:dyDescent="0.2">
      <c r="L136" s="1"/>
    </row>
    <row r="137" spans="12:12" ht="12.2" x14ac:dyDescent="0.2">
      <c r="L137" s="1"/>
    </row>
    <row r="138" spans="12:12" ht="12.2" x14ac:dyDescent="0.2">
      <c r="L138" s="1"/>
    </row>
    <row r="139" spans="12:12" ht="12.2" x14ac:dyDescent="0.2">
      <c r="L139" s="1"/>
    </row>
    <row r="140" spans="12:12" ht="12.2" x14ac:dyDescent="0.2">
      <c r="L140" s="1"/>
    </row>
    <row r="141" spans="12:12" ht="12.2" x14ac:dyDescent="0.2">
      <c r="L141" s="1"/>
    </row>
    <row r="142" spans="12:12" ht="12.2" x14ac:dyDescent="0.2">
      <c r="L142" s="1"/>
    </row>
    <row r="143" spans="12:12" ht="12.2" x14ac:dyDescent="0.2">
      <c r="L143" s="1"/>
    </row>
    <row r="144" spans="12:12" ht="12.2" x14ac:dyDescent="0.2">
      <c r="L144" s="1"/>
    </row>
    <row r="145" spans="12:12" ht="12.2" x14ac:dyDescent="0.2">
      <c r="L145" s="1"/>
    </row>
    <row r="146" spans="12:12" ht="12.2" x14ac:dyDescent="0.2">
      <c r="L146" s="1"/>
    </row>
    <row r="147" spans="12:12" ht="12.2" x14ac:dyDescent="0.2">
      <c r="L147" s="1"/>
    </row>
    <row r="148" spans="12:12" ht="12.2" x14ac:dyDescent="0.2">
      <c r="L148" s="1"/>
    </row>
    <row r="149" spans="12:12" ht="12.2" x14ac:dyDescent="0.2">
      <c r="L149" s="1"/>
    </row>
    <row r="150" spans="12:12" ht="12.2" x14ac:dyDescent="0.2">
      <c r="L150" s="1"/>
    </row>
    <row r="151" spans="12:12" ht="12.2" x14ac:dyDescent="0.2">
      <c r="L151" s="1"/>
    </row>
    <row r="152" spans="12:12" ht="12.2" x14ac:dyDescent="0.2">
      <c r="L152" s="1"/>
    </row>
    <row r="153" spans="12:12" ht="12.2" x14ac:dyDescent="0.2">
      <c r="L153" s="1"/>
    </row>
    <row r="154" spans="12:12" ht="12.2" x14ac:dyDescent="0.2">
      <c r="L154" s="1"/>
    </row>
    <row r="155" spans="12:12" ht="12.2" x14ac:dyDescent="0.2">
      <c r="L155" s="1"/>
    </row>
    <row r="156" spans="12:12" ht="12.2" x14ac:dyDescent="0.2">
      <c r="L156" s="1"/>
    </row>
    <row r="157" spans="12:12" ht="12.2" x14ac:dyDescent="0.2">
      <c r="L157" s="1"/>
    </row>
    <row r="158" spans="12:12" ht="12.2" x14ac:dyDescent="0.2">
      <c r="L158" s="1"/>
    </row>
    <row r="159" spans="12:12" ht="12.2" x14ac:dyDescent="0.2">
      <c r="L159" s="1"/>
    </row>
    <row r="160" spans="12:12" ht="12.2" x14ac:dyDescent="0.2">
      <c r="L160" s="1"/>
    </row>
    <row r="161" spans="12:12" ht="12.2" x14ac:dyDescent="0.2">
      <c r="L161" s="1"/>
    </row>
    <row r="162" spans="12:12" ht="12.2" x14ac:dyDescent="0.2">
      <c r="L162" s="1"/>
    </row>
    <row r="163" spans="12:12" ht="12.2" x14ac:dyDescent="0.2">
      <c r="L163" s="1"/>
    </row>
    <row r="164" spans="12:12" ht="12.2" x14ac:dyDescent="0.2">
      <c r="L164" s="1"/>
    </row>
    <row r="165" spans="12:12" ht="12.2" x14ac:dyDescent="0.2">
      <c r="L165" s="1"/>
    </row>
    <row r="166" spans="12:12" ht="12.2" x14ac:dyDescent="0.2">
      <c r="L166" s="1"/>
    </row>
    <row r="167" spans="12:12" ht="12.2" x14ac:dyDescent="0.2">
      <c r="L167" s="1"/>
    </row>
    <row r="168" spans="12:12" ht="12.2" x14ac:dyDescent="0.2">
      <c r="L168" s="1"/>
    </row>
    <row r="169" spans="12:12" ht="12.2" x14ac:dyDescent="0.2">
      <c r="L169" s="1"/>
    </row>
    <row r="170" spans="12:12" ht="12.2" x14ac:dyDescent="0.2">
      <c r="L170" s="1"/>
    </row>
    <row r="171" spans="12:12" ht="12.2" x14ac:dyDescent="0.2">
      <c r="L171" s="1"/>
    </row>
    <row r="172" spans="12:12" ht="12.2" x14ac:dyDescent="0.2">
      <c r="L172" s="1"/>
    </row>
    <row r="173" spans="12:12" ht="12.2" x14ac:dyDescent="0.2">
      <c r="L173" s="1"/>
    </row>
    <row r="174" spans="12:12" ht="12.2" x14ac:dyDescent="0.2">
      <c r="L174" s="1"/>
    </row>
    <row r="175" spans="12:12" ht="12.2" x14ac:dyDescent="0.2">
      <c r="L175" s="1"/>
    </row>
    <row r="176" spans="12:12" ht="12.2" x14ac:dyDescent="0.2">
      <c r="L176" s="1"/>
    </row>
    <row r="177" spans="12:12" ht="12.2" x14ac:dyDescent="0.2">
      <c r="L177" s="1"/>
    </row>
    <row r="178" spans="12:12" ht="12.2" x14ac:dyDescent="0.2">
      <c r="L178" s="1"/>
    </row>
    <row r="179" spans="12:12" ht="12.2" x14ac:dyDescent="0.2">
      <c r="L179" s="1"/>
    </row>
    <row r="180" spans="12:12" ht="12.2" x14ac:dyDescent="0.2">
      <c r="L180" s="1"/>
    </row>
    <row r="181" spans="12:12" ht="12.2" x14ac:dyDescent="0.2">
      <c r="L181" s="1"/>
    </row>
    <row r="182" spans="12:12" ht="12.2" x14ac:dyDescent="0.2">
      <c r="L182" s="1"/>
    </row>
    <row r="183" spans="12:12" ht="12.2" x14ac:dyDescent="0.2">
      <c r="L183" s="1"/>
    </row>
    <row r="184" spans="12:12" ht="12.2" x14ac:dyDescent="0.2">
      <c r="L184" s="1"/>
    </row>
    <row r="185" spans="12:12" ht="12.2" x14ac:dyDescent="0.2">
      <c r="L185" s="1"/>
    </row>
    <row r="186" spans="12:12" ht="12.2" x14ac:dyDescent="0.2">
      <c r="L186" s="1"/>
    </row>
    <row r="187" spans="12:12" ht="12.2" x14ac:dyDescent="0.2">
      <c r="L187" s="1"/>
    </row>
    <row r="188" spans="12:12" ht="12.2" x14ac:dyDescent="0.2">
      <c r="L188" s="1"/>
    </row>
    <row r="189" spans="12:12" ht="12.2" x14ac:dyDescent="0.2">
      <c r="L189" s="1"/>
    </row>
    <row r="190" spans="12:12" ht="12.2" x14ac:dyDescent="0.2">
      <c r="L190" s="1"/>
    </row>
    <row r="191" spans="12:12" ht="12.2" x14ac:dyDescent="0.2">
      <c r="L191" s="1"/>
    </row>
    <row r="192" spans="12:12" ht="12.2" x14ac:dyDescent="0.2">
      <c r="L192" s="1"/>
    </row>
    <row r="193" spans="12:12" ht="12.2" x14ac:dyDescent="0.2">
      <c r="L193" s="1"/>
    </row>
    <row r="194" spans="12:12" ht="12.2" x14ac:dyDescent="0.2">
      <c r="L194" s="1"/>
    </row>
    <row r="195" spans="12:12" ht="12.2" x14ac:dyDescent="0.2">
      <c r="L195" s="1"/>
    </row>
    <row r="196" spans="12:12" ht="12.2" x14ac:dyDescent="0.2">
      <c r="L196" s="1"/>
    </row>
    <row r="197" spans="12:12" ht="12.2" x14ac:dyDescent="0.2">
      <c r="L197" s="1"/>
    </row>
    <row r="198" spans="12:12" ht="12.2" x14ac:dyDescent="0.2">
      <c r="L198" s="1"/>
    </row>
    <row r="199" spans="12:12" ht="12.2" x14ac:dyDescent="0.2">
      <c r="L199" s="1"/>
    </row>
    <row r="200" spans="12:12" ht="12.2" x14ac:dyDescent="0.2">
      <c r="L200" s="1"/>
    </row>
    <row r="201" spans="12:12" ht="12.2" x14ac:dyDescent="0.2">
      <c r="L201" s="1"/>
    </row>
    <row r="202" spans="12:12" ht="12.2" x14ac:dyDescent="0.2">
      <c r="L202" s="1"/>
    </row>
    <row r="203" spans="12:12" ht="12.2" x14ac:dyDescent="0.2">
      <c r="L203" s="1"/>
    </row>
    <row r="204" spans="12:12" ht="12.2" x14ac:dyDescent="0.2">
      <c r="L204" s="1"/>
    </row>
    <row r="205" spans="12:12" ht="12.2" x14ac:dyDescent="0.2">
      <c r="L205" s="1"/>
    </row>
    <row r="206" spans="12:12" ht="12.2" x14ac:dyDescent="0.2">
      <c r="L206" s="1"/>
    </row>
    <row r="207" spans="12:12" ht="12.2" x14ac:dyDescent="0.2">
      <c r="L207" s="1"/>
    </row>
    <row r="208" spans="12:12" ht="12.2" x14ac:dyDescent="0.2">
      <c r="L208" s="1"/>
    </row>
    <row r="209" spans="12:12" ht="12.2" x14ac:dyDescent="0.2">
      <c r="L209" s="1"/>
    </row>
    <row r="210" spans="12:12" ht="12.2" x14ac:dyDescent="0.2">
      <c r="L210" s="1"/>
    </row>
    <row r="211" spans="12:12" ht="12.2" x14ac:dyDescent="0.2">
      <c r="L211" s="1"/>
    </row>
    <row r="212" spans="12:12" ht="12.2" x14ac:dyDescent="0.2">
      <c r="L212" s="1"/>
    </row>
    <row r="213" spans="12:12" ht="12.2" x14ac:dyDescent="0.2">
      <c r="L213" s="1"/>
    </row>
    <row r="214" spans="12:12" ht="12.2" x14ac:dyDescent="0.2">
      <c r="L214" s="1"/>
    </row>
    <row r="215" spans="12:12" ht="12.2" x14ac:dyDescent="0.2">
      <c r="L215" s="1"/>
    </row>
    <row r="216" spans="12:12" ht="12.2" x14ac:dyDescent="0.2">
      <c r="L216" s="1"/>
    </row>
    <row r="217" spans="12:12" ht="12.2" x14ac:dyDescent="0.2">
      <c r="L217" s="1"/>
    </row>
    <row r="218" spans="12:12" ht="12.2" x14ac:dyDescent="0.2">
      <c r="L218" s="1"/>
    </row>
    <row r="219" spans="12:12" ht="12.2" x14ac:dyDescent="0.2">
      <c r="L219" s="1"/>
    </row>
    <row r="220" spans="12:12" ht="12.2" x14ac:dyDescent="0.2">
      <c r="L220" s="1"/>
    </row>
    <row r="221" spans="12:12" ht="12.2" x14ac:dyDescent="0.2">
      <c r="L221" s="1"/>
    </row>
    <row r="222" spans="12:12" ht="12.2" x14ac:dyDescent="0.2">
      <c r="L222" s="1"/>
    </row>
    <row r="223" spans="12:12" ht="12.2" x14ac:dyDescent="0.2">
      <c r="L223" s="1"/>
    </row>
    <row r="224" spans="12:12" ht="12.2" x14ac:dyDescent="0.2">
      <c r="L224" s="1"/>
    </row>
    <row r="225" spans="12:12" ht="12.2" x14ac:dyDescent="0.2">
      <c r="L225" s="1"/>
    </row>
    <row r="226" spans="12:12" ht="12.2" x14ac:dyDescent="0.2">
      <c r="L226" s="1"/>
    </row>
    <row r="227" spans="12:12" ht="12.2" x14ac:dyDescent="0.2">
      <c r="L227" s="1"/>
    </row>
    <row r="228" spans="12:12" ht="12.2" x14ac:dyDescent="0.2">
      <c r="L228" s="1"/>
    </row>
    <row r="229" spans="12:12" ht="12.2" x14ac:dyDescent="0.2">
      <c r="L229" s="1"/>
    </row>
    <row r="230" spans="12:12" ht="12.2" x14ac:dyDescent="0.2">
      <c r="L230" s="1"/>
    </row>
    <row r="231" spans="12:12" ht="12.2" x14ac:dyDescent="0.2">
      <c r="L231" s="1"/>
    </row>
    <row r="232" spans="12:12" ht="12.2" x14ac:dyDescent="0.2">
      <c r="L232" s="1"/>
    </row>
    <row r="233" spans="12:12" ht="12.2" x14ac:dyDescent="0.2">
      <c r="L233" s="1"/>
    </row>
    <row r="234" spans="12:12" ht="12.2" x14ac:dyDescent="0.2">
      <c r="L234" s="1"/>
    </row>
    <row r="235" spans="12:12" ht="12.2" x14ac:dyDescent="0.2">
      <c r="L235" s="1"/>
    </row>
    <row r="236" spans="12:12" ht="12.2" x14ac:dyDescent="0.2">
      <c r="L236" s="1"/>
    </row>
    <row r="237" spans="12:12" ht="12.2" x14ac:dyDescent="0.2">
      <c r="L237" s="1"/>
    </row>
    <row r="238" spans="12:12" ht="12.2" x14ac:dyDescent="0.2">
      <c r="L238" s="1"/>
    </row>
    <row r="239" spans="12:12" ht="12.2" x14ac:dyDescent="0.2">
      <c r="L239" s="1"/>
    </row>
    <row r="240" spans="12:12" ht="12.2" x14ac:dyDescent="0.2">
      <c r="L240" s="1"/>
    </row>
    <row r="241" spans="12:12" ht="12.2" x14ac:dyDescent="0.2">
      <c r="L241" s="1"/>
    </row>
    <row r="242" spans="12:12" ht="12.2" x14ac:dyDescent="0.2">
      <c r="L242" s="1"/>
    </row>
    <row r="243" spans="12:12" ht="12.2" x14ac:dyDescent="0.2">
      <c r="L243" s="1"/>
    </row>
    <row r="244" spans="12:12" ht="12.2" x14ac:dyDescent="0.2">
      <c r="L244" s="1"/>
    </row>
    <row r="245" spans="12:12" ht="12.2" x14ac:dyDescent="0.2">
      <c r="L245" s="1"/>
    </row>
    <row r="246" spans="12:12" ht="12.2" x14ac:dyDescent="0.2">
      <c r="L246" s="1"/>
    </row>
    <row r="247" spans="12:12" ht="12.2" x14ac:dyDescent="0.2">
      <c r="L247" s="1"/>
    </row>
    <row r="248" spans="12:12" ht="12.2" x14ac:dyDescent="0.2">
      <c r="L248" s="1"/>
    </row>
    <row r="249" spans="12:12" ht="12.2" x14ac:dyDescent="0.2">
      <c r="L249" s="1"/>
    </row>
    <row r="250" spans="12:12" ht="12.2" x14ac:dyDescent="0.2">
      <c r="L250" s="1"/>
    </row>
    <row r="251" spans="12:12" ht="12.2" x14ac:dyDescent="0.2">
      <c r="L251" s="1"/>
    </row>
    <row r="252" spans="12:12" ht="12.2" x14ac:dyDescent="0.2">
      <c r="L252" s="1"/>
    </row>
    <row r="253" spans="12:12" ht="12.2" x14ac:dyDescent="0.2">
      <c r="L253" s="1"/>
    </row>
    <row r="254" spans="12:12" ht="12.2" x14ac:dyDescent="0.2">
      <c r="L254" s="1"/>
    </row>
    <row r="255" spans="12:12" ht="12.2" x14ac:dyDescent="0.2">
      <c r="L255" s="1"/>
    </row>
    <row r="256" spans="12:12" ht="12.2" x14ac:dyDescent="0.2">
      <c r="L256" s="1"/>
    </row>
    <row r="257" spans="12:12" ht="12.2" x14ac:dyDescent="0.2">
      <c r="L257" s="1"/>
    </row>
    <row r="258" spans="12:12" ht="12.2" x14ac:dyDescent="0.2">
      <c r="L258" s="1"/>
    </row>
    <row r="259" spans="12:12" ht="12.2" x14ac:dyDescent="0.2">
      <c r="L259" s="1"/>
    </row>
    <row r="260" spans="12:12" ht="12.2" x14ac:dyDescent="0.2">
      <c r="L260" s="1"/>
    </row>
    <row r="261" spans="12:12" ht="12.2" x14ac:dyDescent="0.2">
      <c r="L261" s="1"/>
    </row>
    <row r="262" spans="12:12" ht="12.2" x14ac:dyDescent="0.2">
      <c r="L262" s="1"/>
    </row>
    <row r="263" spans="12:12" ht="12.2" x14ac:dyDescent="0.2">
      <c r="L263" s="1"/>
    </row>
    <row r="264" spans="12:12" ht="12.2" x14ac:dyDescent="0.2">
      <c r="L264" s="1"/>
    </row>
    <row r="265" spans="12:12" ht="12.2" x14ac:dyDescent="0.2">
      <c r="L265" s="1"/>
    </row>
    <row r="266" spans="12:12" ht="12.2" x14ac:dyDescent="0.2">
      <c r="L266" s="1"/>
    </row>
    <row r="267" spans="12:12" ht="12.2" x14ac:dyDescent="0.2">
      <c r="L267" s="1"/>
    </row>
    <row r="268" spans="12:12" ht="12.2" x14ac:dyDescent="0.2">
      <c r="L268" s="1"/>
    </row>
    <row r="269" spans="12:12" ht="12.2" x14ac:dyDescent="0.2">
      <c r="L269" s="1"/>
    </row>
    <row r="270" spans="12:12" ht="12.2" x14ac:dyDescent="0.2">
      <c r="L270" s="1"/>
    </row>
    <row r="271" spans="12:12" ht="12.2" x14ac:dyDescent="0.2">
      <c r="L271" s="1"/>
    </row>
    <row r="272" spans="12:12" ht="12.2" x14ac:dyDescent="0.2">
      <c r="L272" s="1"/>
    </row>
    <row r="273" spans="12:12" ht="12.2" x14ac:dyDescent="0.2">
      <c r="L273" s="1"/>
    </row>
    <row r="274" spans="12:12" ht="12.2" x14ac:dyDescent="0.2">
      <c r="L274" s="1"/>
    </row>
    <row r="275" spans="12:12" ht="12.2" x14ac:dyDescent="0.2">
      <c r="L275" s="1"/>
    </row>
    <row r="276" spans="12:12" ht="12.2" x14ac:dyDescent="0.2">
      <c r="L276" s="1"/>
    </row>
    <row r="277" spans="12:12" ht="12.2" x14ac:dyDescent="0.2">
      <c r="L277" s="1"/>
    </row>
    <row r="278" spans="12:12" ht="12.2" x14ac:dyDescent="0.2">
      <c r="L278" s="1"/>
    </row>
    <row r="279" spans="12:12" ht="12.2" x14ac:dyDescent="0.2">
      <c r="L279" s="1"/>
    </row>
    <row r="280" spans="12:12" ht="12.2" x14ac:dyDescent="0.2">
      <c r="L280" s="1"/>
    </row>
    <row r="281" spans="12:12" ht="12.2" x14ac:dyDescent="0.2">
      <c r="L281" s="1"/>
    </row>
    <row r="282" spans="12:12" ht="12.2" x14ac:dyDescent="0.2">
      <c r="L282" s="1"/>
    </row>
    <row r="283" spans="12:12" ht="12.2" x14ac:dyDescent="0.2">
      <c r="L283" s="1"/>
    </row>
    <row r="284" spans="12:12" ht="12.2" x14ac:dyDescent="0.2">
      <c r="L284" s="1"/>
    </row>
    <row r="285" spans="12:12" ht="12.2" x14ac:dyDescent="0.2">
      <c r="L285" s="1"/>
    </row>
    <row r="286" spans="12:12" ht="12.2" x14ac:dyDescent="0.2">
      <c r="L286" s="1"/>
    </row>
    <row r="287" spans="12:12" ht="12.2" x14ac:dyDescent="0.2">
      <c r="L287" s="1"/>
    </row>
    <row r="288" spans="12:12" ht="12.2" x14ac:dyDescent="0.2">
      <c r="L288" s="1"/>
    </row>
    <row r="289" spans="12:12" ht="12.2" x14ac:dyDescent="0.2">
      <c r="L289" s="1"/>
    </row>
    <row r="290" spans="12:12" ht="12.2" x14ac:dyDescent="0.2">
      <c r="L290" s="1"/>
    </row>
    <row r="291" spans="12:12" ht="12.2" x14ac:dyDescent="0.2">
      <c r="L291" s="1"/>
    </row>
    <row r="292" spans="12:12" ht="12.2" x14ac:dyDescent="0.2">
      <c r="L292" s="1"/>
    </row>
    <row r="293" spans="12:12" ht="12.2" x14ac:dyDescent="0.2">
      <c r="L293" s="1"/>
    </row>
    <row r="294" spans="12:12" ht="12.2" x14ac:dyDescent="0.2">
      <c r="L294" s="1"/>
    </row>
    <row r="295" spans="12:12" ht="12.2" x14ac:dyDescent="0.2">
      <c r="L295" s="1"/>
    </row>
    <row r="296" spans="12:12" ht="12.2" x14ac:dyDescent="0.2">
      <c r="L296" s="1"/>
    </row>
    <row r="297" spans="12:12" ht="12.2" x14ac:dyDescent="0.2">
      <c r="L297" s="1"/>
    </row>
    <row r="298" spans="12:12" ht="12.2" x14ac:dyDescent="0.2">
      <c r="L298" s="1"/>
    </row>
    <row r="299" spans="12:12" ht="12.2" x14ac:dyDescent="0.2">
      <c r="L299" s="1"/>
    </row>
    <row r="300" spans="12:12" ht="12.2" x14ac:dyDescent="0.2">
      <c r="L300" s="1"/>
    </row>
    <row r="301" spans="12:12" ht="12.2" x14ac:dyDescent="0.2">
      <c r="L301" s="1"/>
    </row>
    <row r="302" spans="12:12" ht="12.2" x14ac:dyDescent="0.2">
      <c r="L302" s="1"/>
    </row>
    <row r="303" spans="12:12" ht="12.2" x14ac:dyDescent="0.2">
      <c r="L303" s="1"/>
    </row>
    <row r="304" spans="12:12" ht="12.2" x14ac:dyDescent="0.2">
      <c r="L304" s="1"/>
    </row>
    <row r="305" spans="12:12" ht="12.2" x14ac:dyDescent="0.2">
      <c r="L305" s="1"/>
    </row>
    <row r="306" spans="12:12" ht="12.2" x14ac:dyDescent="0.2">
      <c r="L306" s="1"/>
    </row>
    <row r="307" spans="12:12" ht="12.2" x14ac:dyDescent="0.2">
      <c r="L307" s="1"/>
    </row>
    <row r="308" spans="12:12" ht="12.2" x14ac:dyDescent="0.2">
      <c r="L308" s="1"/>
    </row>
    <row r="309" spans="12:12" ht="12.2" x14ac:dyDescent="0.2">
      <c r="L309" s="1"/>
    </row>
    <row r="310" spans="12:12" ht="12.2" x14ac:dyDescent="0.2">
      <c r="L310" s="1"/>
    </row>
    <row r="311" spans="12:12" ht="12.2" x14ac:dyDescent="0.2">
      <c r="L311" s="1"/>
    </row>
    <row r="312" spans="12:12" ht="12.2" x14ac:dyDescent="0.2">
      <c r="L312" s="1"/>
    </row>
    <row r="313" spans="12:12" ht="12.2" x14ac:dyDescent="0.2">
      <c r="L313" s="1"/>
    </row>
    <row r="314" spans="12:12" ht="12.2" x14ac:dyDescent="0.2">
      <c r="L314" s="1"/>
    </row>
    <row r="315" spans="12:12" ht="12.2" x14ac:dyDescent="0.2">
      <c r="L315" s="1"/>
    </row>
    <row r="316" spans="12:12" ht="12.2" x14ac:dyDescent="0.2">
      <c r="L316" s="1"/>
    </row>
    <row r="317" spans="12:12" ht="12.2" x14ac:dyDescent="0.2">
      <c r="L317" s="1"/>
    </row>
    <row r="318" spans="12:12" ht="12.2" x14ac:dyDescent="0.2">
      <c r="L318" s="1"/>
    </row>
    <row r="319" spans="12:12" ht="12.2" x14ac:dyDescent="0.2">
      <c r="L319" s="1"/>
    </row>
    <row r="320" spans="12:12" ht="12.2" x14ac:dyDescent="0.2">
      <c r="L320" s="1"/>
    </row>
    <row r="321" spans="12:12" ht="12.2" x14ac:dyDescent="0.2">
      <c r="L321" s="1"/>
    </row>
    <row r="322" spans="12:12" ht="12.2" x14ac:dyDescent="0.2">
      <c r="L322" s="1"/>
    </row>
    <row r="323" spans="12:12" ht="12.2" x14ac:dyDescent="0.2">
      <c r="L323" s="1"/>
    </row>
    <row r="324" spans="12:12" ht="12.2" x14ac:dyDescent="0.2">
      <c r="L324" s="1"/>
    </row>
    <row r="325" spans="12:12" ht="12.2" x14ac:dyDescent="0.2">
      <c r="L325" s="1"/>
    </row>
    <row r="326" spans="12:12" ht="12.2" x14ac:dyDescent="0.2">
      <c r="L326" s="1"/>
    </row>
    <row r="327" spans="12:12" ht="12.2" x14ac:dyDescent="0.2">
      <c r="L327" s="1"/>
    </row>
    <row r="328" spans="12:12" ht="12.2" x14ac:dyDescent="0.2">
      <c r="L328" s="1"/>
    </row>
    <row r="329" spans="12:12" ht="12.2" x14ac:dyDescent="0.2">
      <c r="L329" s="1"/>
    </row>
    <row r="330" spans="12:12" ht="12.2" x14ac:dyDescent="0.2">
      <c r="L330" s="1"/>
    </row>
    <row r="331" spans="12:12" ht="12.2" x14ac:dyDescent="0.2">
      <c r="L331" s="1"/>
    </row>
    <row r="332" spans="12:12" ht="12.2" x14ac:dyDescent="0.2">
      <c r="L332" s="1"/>
    </row>
    <row r="333" spans="12:12" ht="12.2" x14ac:dyDescent="0.2">
      <c r="L333" s="1"/>
    </row>
    <row r="334" spans="12:12" ht="12.2" x14ac:dyDescent="0.2">
      <c r="L334" s="1"/>
    </row>
    <row r="335" spans="12:12" ht="12.2" x14ac:dyDescent="0.2">
      <c r="L335" s="1"/>
    </row>
    <row r="336" spans="12:12" ht="12.2" x14ac:dyDescent="0.2">
      <c r="L336" s="1"/>
    </row>
    <row r="337" spans="12:12" ht="12.2" x14ac:dyDescent="0.2">
      <c r="L337" s="1"/>
    </row>
    <row r="338" spans="12:12" ht="12.2" x14ac:dyDescent="0.2">
      <c r="L338" s="1"/>
    </row>
    <row r="339" spans="12:12" ht="12.2" x14ac:dyDescent="0.2">
      <c r="L339" s="1"/>
    </row>
    <row r="340" spans="12:12" ht="12.2" x14ac:dyDescent="0.2">
      <c r="L340" s="1"/>
    </row>
    <row r="341" spans="12:12" ht="12.2" x14ac:dyDescent="0.2">
      <c r="L341" s="1"/>
    </row>
    <row r="342" spans="12:12" ht="12.2" x14ac:dyDescent="0.2">
      <c r="L342" s="1"/>
    </row>
    <row r="343" spans="12:12" ht="12.2" x14ac:dyDescent="0.2">
      <c r="L343" s="1"/>
    </row>
    <row r="344" spans="12:12" ht="12.2" x14ac:dyDescent="0.2">
      <c r="L344" s="1"/>
    </row>
    <row r="345" spans="12:12" ht="12.2" x14ac:dyDescent="0.2">
      <c r="L345" s="1"/>
    </row>
    <row r="346" spans="12:12" ht="12.2" x14ac:dyDescent="0.2">
      <c r="L346" s="1"/>
    </row>
    <row r="347" spans="12:12" ht="12.2" x14ac:dyDescent="0.2">
      <c r="L347" s="1"/>
    </row>
    <row r="348" spans="12:12" ht="12.2" x14ac:dyDescent="0.2">
      <c r="L348" s="1"/>
    </row>
    <row r="349" spans="12:12" ht="12.2" x14ac:dyDescent="0.2">
      <c r="L349" s="1"/>
    </row>
    <row r="350" spans="12:12" ht="12.2" x14ac:dyDescent="0.2">
      <c r="L350" s="1"/>
    </row>
    <row r="351" spans="12:12" ht="12.2" x14ac:dyDescent="0.2">
      <c r="L351" s="1"/>
    </row>
    <row r="352" spans="12:12" ht="12.2" x14ac:dyDescent="0.2">
      <c r="L352" s="1"/>
    </row>
    <row r="353" spans="12:12" ht="12.2" x14ac:dyDescent="0.2">
      <c r="L353" s="1"/>
    </row>
    <row r="354" spans="12:12" ht="12.2" x14ac:dyDescent="0.2">
      <c r="L354" s="1"/>
    </row>
    <row r="355" spans="12:12" ht="12.2" x14ac:dyDescent="0.2">
      <c r="L355" s="1"/>
    </row>
    <row r="356" spans="12:12" ht="12.2" x14ac:dyDescent="0.2">
      <c r="L356" s="1"/>
    </row>
    <row r="357" spans="12:12" ht="12.2" x14ac:dyDescent="0.2">
      <c r="L357" s="1"/>
    </row>
    <row r="358" spans="12:12" ht="12.2" x14ac:dyDescent="0.2">
      <c r="L358" s="1"/>
    </row>
    <row r="359" spans="12:12" ht="12.2" x14ac:dyDescent="0.2">
      <c r="L359" s="1"/>
    </row>
    <row r="360" spans="12:12" ht="12.2" x14ac:dyDescent="0.2">
      <c r="L360" s="1"/>
    </row>
    <row r="361" spans="12:12" ht="12.2" x14ac:dyDescent="0.2">
      <c r="L361" s="1"/>
    </row>
    <row r="362" spans="12:12" ht="12.2" x14ac:dyDescent="0.2">
      <c r="L362" s="1"/>
    </row>
    <row r="363" spans="12:12" ht="12.2" x14ac:dyDescent="0.2">
      <c r="L363" s="1"/>
    </row>
    <row r="364" spans="12:12" ht="12.2" x14ac:dyDescent="0.2">
      <c r="L364" s="1"/>
    </row>
    <row r="365" spans="12:12" ht="12.2" x14ac:dyDescent="0.2">
      <c r="L365" s="1"/>
    </row>
    <row r="366" spans="12:12" ht="12.2" x14ac:dyDescent="0.2">
      <c r="L366" s="1"/>
    </row>
    <row r="367" spans="12:12" ht="12.2" x14ac:dyDescent="0.2">
      <c r="L367" s="1"/>
    </row>
    <row r="368" spans="12:12" ht="12.2" x14ac:dyDescent="0.2">
      <c r="L368" s="1"/>
    </row>
    <row r="369" spans="12:12" ht="12.2" x14ac:dyDescent="0.2">
      <c r="L369" s="1"/>
    </row>
    <row r="370" spans="12:12" ht="12.2" x14ac:dyDescent="0.2">
      <c r="L370" s="1"/>
    </row>
    <row r="371" spans="12:12" ht="12.2" x14ac:dyDescent="0.2">
      <c r="L371" s="1"/>
    </row>
    <row r="372" spans="12:12" ht="12.2" x14ac:dyDescent="0.2">
      <c r="L372" s="1"/>
    </row>
    <row r="373" spans="12:12" ht="12.2" x14ac:dyDescent="0.2">
      <c r="L373" s="1"/>
    </row>
    <row r="374" spans="12:12" ht="12.2" x14ac:dyDescent="0.2">
      <c r="L374" s="1"/>
    </row>
    <row r="375" spans="12:12" ht="12.2" x14ac:dyDescent="0.2">
      <c r="L375" s="1"/>
    </row>
    <row r="376" spans="12:12" ht="12.2" x14ac:dyDescent="0.2">
      <c r="L376" s="1"/>
    </row>
    <row r="377" spans="12:12" ht="12.2" x14ac:dyDescent="0.2">
      <c r="L377" s="1"/>
    </row>
    <row r="378" spans="12:12" ht="12.2" x14ac:dyDescent="0.2">
      <c r="L378" s="1"/>
    </row>
    <row r="379" spans="12:12" ht="12.2" x14ac:dyDescent="0.2">
      <c r="L379" s="1"/>
    </row>
    <row r="380" spans="12:12" ht="12.2" x14ac:dyDescent="0.2">
      <c r="L380" s="1"/>
    </row>
    <row r="381" spans="12:12" ht="12.2" x14ac:dyDescent="0.2">
      <c r="L381" s="1"/>
    </row>
    <row r="382" spans="12:12" ht="12.2" x14ac:dyDescent="0.2">
      <c r="L382" s="1"/>
    </row>
    <row r="383" spans="12:12" ht="12.2" x14ac:dyDescent="0.2">
      <c r="L383" s="1"/>
    </row>
    <row r="384" spans="12:12" ht="12.2" x14ac:dyDescent="0.2">
      <c r="L384" s="1"/>
    </row>
    <row r="385" spans="12:12" ht="12.2" x14ac:dyDescent="0.2">
      <c r="L385" s="1"/>
    </row>
    <row r="386" spans="12:12" ht="12.2" x14ac:dyDescent="0.2">
      <c r="L386" s="1"/>
    </row>
    <row r="387" spans="12:12" ht="12.2" x14ac:dyDescent="0.2">
      <c r="L387" s="1"/>
    </row>
    <row r="388" spans="12:12" ht="12.2" x14ac:dyDescent="0.2">
      <c r="L388" s="1"/>
    </row>
    <row r="389" spans="12:12" ht="12.2" x14ac:dyDescent="0.2">
      <c r="L389" s="1"/>
    </row>
    <row r="390" spans="12:12" ht="12.2" x14ac:dyDescent="0.2">
      <c r="L390" s="1"/>
    </row>
    <row r="391" spans="12:12" ht="12.2" x14ac:dyDescent="0.2">
      <c r="L391" s="1"/>
    </row>
    <row r="392" spans="12:12" ht="12.2" x14ac:dyDescent="0.2">
      <c r="L392" s="1"/>
    </row>
    <row r="393" spans="12:12" ht="12.2" x14ac:dyDescent="0.2">
      <c r="L393" s="1"/>
    </row>
    <row r="394" spans="12:12" ht="12.2" x14ac:dyDescent="0.2">
      <c r="L394" s="1"/>
    </row>
    <row r="395" spans="12:12" ht="12.2" x14ac:dyDescent="0.2">
      <c r="L395" s="1"/>
    </row>
    <row r="396" spans="12:12" ht="12.2" x14ac:dyDescent="0.2">
      <c r="L396" s="1"/>
    </row>
    <row r="397" spans="12:12" ht="12.2" x14ac:dyDescent="0.2">
      <c r="L397" s="1"/>
    </row>
    <row r="398" spans="12:12" ht="12.2" x14ac:dyDescent="0.2">
      <c r="L398" s="1"/>
    </row>
    <row r="399" spans="12:12" ht="12.2" x14ac:dyDescent="0.2">
      <c r="L399" s="1"/>
    </row>
    <row r="400" spans="12:12" ht="12.2" x14ac:dyDescent="0.2">
      <c r="L400" s="1"/>
    </row>
    <row r="401" spans="12:12" ht="12.2" x14ac:dyDescent="0.2">
      <c r="L401" s="1"/>
    </row>
    <row r="402" spans="12:12" ht="12.2" x14ac:dyDescent="0.2">
      <c r="L402" s="1"/>
    </row>
    <row r="403" spans="12:12" ht="12.2" x14ac:dyDescent="0.2">
      <c r="L403" s="1"/>
    </row>
    <row r="404" spans="12:12" ht="12.2" x14ac:dyDescent="0.2">
      <c r="L404" s="1"/>
    </row>
    <row r="405" spans="12:12" ht="12.2" x14ac:dyDescent="0.2">
      <c r="L405" s="1"/>
    </row>
    <row r="406" spans="12:12" ht="12.2" x14ac:dyDescent="0.2">
      <c r="L406" s="1"/>
    </row>
    <row r="407" spans="12:12" ht="12.2" x14ac:dyDescent="0.2">
      <c r="L407" s="1"/>
    </row>
    <row r="408" spans="12:12" ht="12.2" x14ac:dyDescent="0.2">
      <c r="L408" s="1"/>
    </row>
    <row r="409" spans="12:12" ht="12.2" x14ac:dyDescent="0.2">
      <c r="L409" s="1"/>
    </row>
    <row r="410" spans="12:12" ht="12.2" x14ac:dyDescent="0.2">
      <c r="L410" s="1"/>
    </row>
    <row r="411" spans="12:12" ht="12.2" x14ac:dyDescent="0.2">
      <c r="L411" s="1"/>
    </row>
    <row r="412" spans="12:12" ht="12.2" x14ac:dyDescent="0.2">
      <c r="L412" s="1"/>
    </row>
    <row r="413" spans="12:12" ht="12.2" x14ac:dyDescent="0.2">
      <c r="L413" s="1"/>
    </row>
    <row r="414" spans="12:12" ht="12.2" x14ac:dyDescent="0.2">
      <c r="L414" s="1"/>
    </row>
    <row r="415" spans="12:12" ht="12.2" x14ac:dyDescent="0.2">
      <c r="L415" s="1"/>
    </row>
    <row r="416" spans="12:12" ht="12.2" x14ac:dyDescent="0.2">
      <c r="L416" s="1"/>
    </row>
    <row r="417" spans="12:12" ht="12.2" x14ac:dyDescent="0.2">
      <c r="L417" s="1"/>
    </row>
    <row r="418" spans="12:12" ht="12.2" x14ac:dyDescent="0.2">
      <c r="L418" s="1"/>
    </row>
    <row r="419" spans="12:12" ht="12.2" x14ac:dyDescent="0.2">
      <c r="L419" s="1"/>
    </row>
    <row r="420" spans="12:12" ht="12.2" x14ac:dyDescent="0.2">
      <c r="L420" s="1"/>
    </row>
    <row r="421" spans="12:12" ht="12.2" x14ac:dyDescent="0.2">
      <c r="L421" s="1"/>
    </row>
    <row r="422" spans="12:12" ht="12.2" x14ac:dyDescent="0.2">
      <c r="L422" s="1"/>
    </row>
    <row r="423" spans="12:12" ht="12.2" x14ac:dyDescent="0.2">
      <c r="L423" s="1"/>
    </row>
    <row r="424" spans="12:12" ht="12.2" x14ac:dyDescent="0.2">
      <c r="L424" s="1"/>
    </row>
    <row r="425" spans="12:12" ht="12.2" x14ac:dyDescent="0.2">
      <c r="L425" s="1"/>
    </row>
    <row r="426" spans="12:12" ht="12.2" x14ac:dyDescent="0.2">
      <c r="L426" s="1"/>
    </row>
    <row r="427" spans="12:12" ht="12.2" x14ac:dyDescent="0.2">
      <c r="L427" s="1"/>
    </row>
    <row r="428" spans="12:12" ht="12.2" x14ac:dyDescent="0.2">
      <c r="L428" s="1"/>
    </row>
    <row r="429" spans="12:12" ht="12.2" x14ac:dyDescent="0.2">
      <c r="L429" s="1"/>
    </row>
    <row r="430" spans="12:12" ht="12.2" x14ac:dyDescent="0.2">
      <c r="L430" s="1"/>
    </row>
    <row r="431" spans="12:12" ht="12.2" x14ac:dyDescent="0.2">
      <c r="L431" s="1"/>
    </row>
    <row r="432" spans="12:12" ht="12.2" x14ac:dyDescent="0.2">
      <c r="L432" s="1"/>
    </row>
    <row r="433" spans="12:12" ht="12.2" x14ac:dyDescent="0.2">
      <c r="L433" s="1"/>
    </row>
    <row r="434" spans="12:12" ht="12.2" x14ac:dyDescent="0.2">
      <c r="L434" s="1"/>
    </row>
    <row r="435" spans="12:12" ht="12.2" x14ac:dyDescent="0.2">
      <c r="L435" s="1"/>
    </row>
    <row r="436" spans="12:12" ht="12.2" x14ac:dyDescent="0.2">
      <c r="L436" s="1"/>
    </row>
    <row r="437" spans="12:12" ht="12.2" x14ac:dyDescent="0.2">
      <c r="L437" s="1"/>
    </row>
    <row r="438" spans="12:12" ht="12.2" x14ac:dyDescent="0.2">
      <c r="L438" s="1"/>
    </row>
    <row r="439" spans="12:12" ht="12.2" x14ac:dyDescent="0.2">
      <c r="L439" s="1"/>
    </row>
    <row r="440" spans="12:12" ht="12.2" x14ac:dyDescent="0.2">
      <c r="L440" s="1"/>
    </row>
    <row r="441" spans="12:12" ht="12.2" x14ac:dyDescent="0.2">
      <c r="L441" s="1"/>
    </row>
    <row r="442" spans="12:12" ht="12.2" x14ac:dyDescent="0.2">
      <c r="L442" s="1"/>
    </row>
    <row r="443" spans="12:12" ht="12.2" x14ac:dyDescent="0.2">
      <c r="L443" s="1"/>
    </row>
    <row r="444" spans="12:12" ht="12.2" x14ac:dyDescent="0.2">
      <c r="L444" s="1"/>
    </row>
    <row r="445" spans="12:12" ht="12.2" x14ac:dyDescent="0.2">
      <c r="L445" s="1"/>
    </row>
    <row r="446" spans="12:12" ht="12.2" x14ac:dyDescent="0.2">
      <c r="L446" s="1"/>
    </row>
    <row r="447" spans="12:12" ht="12.2" x14ac:dyDescent="0.2">
      <c r="L447" s="1"/>
    </row>
    <row r="448" spans="12:12" ht="12.2" x14ac:dyDescent="0.2">
      <c r="L448" s="1"/>
    </row>
    <row r="449" spans="12:12" ht="12.2" x14ac:dyDescent="0.2">
      <c r="L449" s="1"/>
    </row>
    <row r="450" spans="12:12" ht="12.2" x14ac:dyDescent="0.2">
      <c r="L450" s="1"/>
    </row>
    <row r="451" spans="12:12" ht="12.2" x14ac:dyDescent="0.2">
      <c r="L451" s="1"/>
    </row>
    <row r="452" spans="12:12" ht="12.2" x14ac:dyDescent="0.2">
      <c r="L452" s="1"/>
    </row>
    <row r="453" spans="12:12" ht="12.2" x14ac:dyDescent="0.2">
      <c r="L453" s="1"/>
    </row>
    <row r="454" spans="12:12" ht="12.2" x14ac:dyDescent="0.2">
      <c r="L454" s="1"/>
    </row>
    <row r="455" spans="12:12" ht="12.2" x14ac:dyDescent="0.2">
      <c r="L455" s="1"/>
    </row>
    <row r="456" spans="12:12" ht="12.2" x14ac:dyDescent="0.2">
      <c r="L456" s="1"/>
    </row>
    <row r="457" spans="12:12" ht="12.2" x14ac:dyDescent="0.2">
      <c r="L457" s="1"/>
    </row>
    <row r="458" spans="12:12" ht="12.2" x14ac:dyDescent="0.2">
      <c r="L458" s="1"/>
    </row>
    <row r="459" spans="12:12" ht="12.2" x14ac:dyDescent="0.2">
      <c r="L459" s="1"/>
    </row>
    <row r="460" spans="12:12" ht="12.2" x14ac:dyDescent="0.2">
      <c r="L460" s="1"/>
    </row>
    <row r="461" spans="12:12" ht="12.2" x14ac:dyDescent="0.2">
      <c r="L461" s="1"/>
    </row>
    <row r="462" spans="12:12" ht="12.2" x14ac:dyDescent="0.2">
      <c r="L462" s="1"/>
    </row>
    <row r="463" spans="12:12" ht="12.2" x14ac:dyDescent="0.2">
      <c r="L463" s="1"/>
    </row>
    <row r="464" spans="12:12" ht="12.2" x14ac:dyDescent="0.2">
      <c r="L464" s="1"/>
    </row>
    <row r="465" spans="12:12" ht="12.2" x14ac:dyDescent="0.2">
      <c r="L465" s="1"/>
    </row>
    <row r="466" spans="12:12" ht="12.2" x14ac:dyDescent="0.2">
      <c r="L466" s="1"/>
    </row>
    <row r="467" spans="12:12" ht="12.2" x14ac:dyDescent="0.2">
      <c r="L467" s="1"/>
    </row>
    <row r="468" spans="12:12" ht="12.2" x14ac:dyDescent="0.2">
      <c r="L468" s="1"/>
    </row>
    <row r="469" spans="12:12" ht="12.2" x14ac:dyDescent="0.2">
      <c r="L469" s="1"/>
    </row>
    <row r="470" spans="12:12" ht="12.2" x14ac:dyDescent="0.2">
      <c r="L470" s="1"/>
    </row>
    <row r="471" spans="12:12" ht="12.2" x14ac:dyDescent="0.2">
      <c r="L471" s="1"/>
    </row>
    <row r="472" spans="12:12" ht="12.2" x14ac:dyDescent="0.2">
      <c r="L472" s="1"/>
    </row>
    <row r="473" spans="12:12" ht="12.2" x14ac:dyDescent="0.2">
      <c r="L473" s="1"/>
    </row>
    <row r="474" spans="12:12" ht="12.2" x14ac:dyDescent="0.2">
      <c r="L474" s="1"/>
    </row>
    <row r="475" spans="12:12" ht="12.2" x14ac:dyDescent="0.2">
      <c r="L475" s="1"/>
    </row>
    <row r="476" spans="12:12" ht="12.2" x14ac:dyDescent="0.2">
      <c r="L476" s="1"/>
    </row>
    <row r="477" spans="12:12" ht="12.2" x14ac:dyDescent="0.2">
      <c r="L477" s="1"/>
    </row>
    <row r="478" spans="12:12" ht="12.2" x14ac:dyDescent="0.2">
      <c r="L478" s="1"/>
    </row>
    <row r="479" spans="12:12" ht="12.2" x14ac:dyDescent="0.2">
      <c r="L479" s="1"/>
    </row>
    <row r="480" spans="12:12" ht="12.2" x14ac:dyDescent="0.2">
      <c r="L480" s="1"/>
    </row>
    <row r="481" spans="12:12" ht="12.2" x14ac:dyDescent="0.2">
      <c r="L481" s="1"/>
    </row>
    <row r="482" spans="12:12" ht="12.2" x14ac:dyDescent="0.2">
      <c r="L482" s="1"/>
    </row>
    <row r="483" spans="12:12" ht="12.2" x14ac:dyDescent="0.2">
      <c r="L483" s="1"/>
    </row>
    <row r="484" spans="12:12" ht="12.2" x14ac:dyDescent="0.2">
      <c r="L484" s="1"/>
    </row>
    <row r="485" spans="12:12" ht="12.2" x14ac:dyDescent="0.2">
      <c r="L485" s="1"/>
    </row>
    <row r="486" spans="12:12" ht="12.2" x14ac:dyDescent="0.2">
      <c r="L486" s="1"/>
    </row>
    <row r="487" spans="12:12" ht="12.2" x14ac:dyDescent="0.2">
      <c r="L487" s="1"/>
    </row>
    <row r="488" spans="12:12" ht="12.2" x14ac:dyDescent="0.2">
      <c r="L488" s="1"/>
    </row>
    <row r="489" spans="12:12" ht="12.2" x14ac:dyDescent="0.2">
      <c r="L489" s="1"/>
    </row>
    <row r="490" spans="12:12" ht="12.2" x14ac:dyDescent="0.2">
      <c r="L490" s="1"/>
    </row>
    <row r="491" spans="12:12" ht="12.2" x14ac:dyDescent="0.2">
      <c r="L491" s="1"/>
    </row>
    <row r="492" spans="12:12" ht="12.2" x14ac:dyDescent="0.2">
      <c r="L492" s="1"/>
    </row>
    <row r="493" spans="12:12" ht="12.2" x14ac:dyDescent="0.2">
      <c r="L493" s="1"/>
    </row>
    <row r="494" spans="12:12" ht="12.2" x14ac:dyDescent="0.2">
      <c r="L494" s="1"/>
    </row>
    <row r="495" spans="12:12" ht="12.2" x14ac:dyDescent="0.2">
      <c r="L495" s="1"/>
    </row>
    <row r="496" spans="12:12" ht="12.2" x14ac:dyDescent="0.2">
      <c r="L496" s="1"/>
    </row>
    <row r="497" spans="12:12" ht="12.2" x14ac:dyDescent="0.2">
      <c r="L497" s="1"/>
    </row>
    <row r="498" spans="12:12" ht="12.2" x14ac:dyDescent="0.2">
      <c r="L498" s="1"/>
    </row>
    <row r="499" spans="12:12" ht="12.2" x14ac:dyDescent="0.2">
      <c r="L499" s="1"/>
    </row>
    <row r="500" spans="12:12" ht="12.2" x14ac:dyDescent="0.2">
      <c r="L500" s="1"/>
    </row>
    <row r="501" spans="12:12" ht="12.2" x14ac:dyDescent="0.2">
      <c r="L501" s="1"/>
    </row>
    <row r="502" spans="12:12" ht="12.2" x14ac:dyDescent="0.2">
      <c r="L502" s="1"/>
    </row>
    <row r="503" spans="12:12" ht="12.2" x14ac:dyDescent="0.2">
      <c r="L503" s="1"/>
    </row>
    <row r="504" spans="12:12" ht="12.2" x14ac:dyDescent="0.2">
      <c r="L504" s="1"/>
    </row>
    <row r="505" spans="12:12" ht="12.2" x14ac:dyDescent="0.2">
      <c r="L505" s="1"/>
    </row>
    <row r="506" spans="12:12" ht="12.2" x14ac:dyDescent="0.2">
      <c r="L506" s="1"/>
    </row>
    <row r="507" spans="12:12" ht="12.2" x14ac:dyDescent="0.2">
      <c r="L507" s="1"/>
    </row>
    <row r="508" spans="12:12" ht="12.2" x14ac:dyDescent="0.2">
      <c r="L508" s="1"/>
    </row>
    <row r="509" spans="12:12" ht="12.2" x14ac:dyDescent="0.2">
      <c r="L509" s="1"/>
    </row>
    <row r="510" spans="12:12" ht="12.2" x14ac:dyDescent="0.2">
      <c r="L510" s="1"/>
    </row>
    <row r="511" spans="12:12" ht="12.2" x14ac:dyDescent="0.2">
      <c r="L511" s="1"/>
    </row>
    <row r="512" spans="12:12" ht="12.2" x14ac:dyDescent="0.2">
      <c r="L512" s="1"/>
    </row>
    <row r="513" spans="12:12" ht="12.2" x14ac:dyDescent="0.2">
      <c r="L513" s="1"/>
    </row>
    <row r="514" spans="12:12" ht="12.2" x14ac:dyDescent="0.2">
      <c r="L514" s="1"/>
    </row>
    <row r="515" spans="12:12" ht="12.2" x14ac:dyDescent="0.2">
      <c r="L515" s="1"/>
    </row>
    <row r="516" spans="12:12" ht="12.2" x14ac:dyDescent="0.2">
      <c r="L516" s="1"/>
    </row>
    <row r="517" spans="12:12" ht="12.2" x14ac:dyDescent="0.2">
      <c r="L517" s="1"/>
    </row>
    <row r="518" spans="12:12" ht="12.2" x14ac:dyDescent="0.2">
      <c r="L518" s="1"/>
    </row>
    <row r="519" spans="12:12" ht="12.2" x14ac:dyDescent="0.2">
      <c r="L519" s="1"/>
    </row>
    <row r="520" spans="12:12" ht="12.2" x14ac:dyDescent="0.2">
      <c r="L520" s="1"/>
    </row>
    <row r="521" spans="12:12" ht="12.2" x14ac:dyDescent="0.2">
      <c r="L521" s="1"/>
    </row>
    <row r="522" spans="12:12" ht="12.2" x14ac:dyDescent="0.2">
      <c r="L522" s="1"/>
    </row>
    <row r="523" spans="12:12" ht="12.2" x14ac:dyDescent="0.2">
      <c r="L523" s="1"/>
    </row>
    <row r="524" spans="12:12" ht="12.2" x14ac:dyDescent="0.2">
      <c r="L524" s="1"/>
    </row>
    <row r="525" spans="12:12" ht="12.2" x14ac:dyDescent="0.2">
      <c r="L525" s="1"/>
    </row>
    <row r="526" spans="12:12" ht="12.2" x14ac:dyDescent="0.2">
      <c r="L526" s="1"/>
    </row>
    <row r="527" spans="12:12" ht="12.2" x14ac:dyDescent="0.2">
      <c r="L527" s="1"/>
    </row>
    <row r="528" spans="12:12" ht="12.2" x14ac:dyDescent="0.2">
      <c r="L528" s="1"/>
    </row>
    <row r="529" spans="12:12" ht="12.2" x14ac:dyDescent="0.2">
      <c r="L529" s="1"/>
    </row>
    <row r="530" spans="12:12" ht="12.2" x14ac:dyDescent="0.2">
      <c r="L530" s="1"/>
    </row>
    <row r="531" spans="12:12" ht="12.2" x14ac:dyDescent="0.2">
      <c r="L531" s="1"/>
    </row>
    <row r="532" spans="12:12" ht="12.2" x14ac:dyDescent="0.2">
      <c r="L532" s="1"/>
    </row>
    <row r="533" spans="12:12" ht="12.2" x14ac:dyDescent="0.2">
      <c r="L533" s="1"/>
    </row>
    <row r="534" spans="12:12" ht="12.2" x14ac:dyDescent="0.2">
      <c r="L534" s="1"/>
    </row>
    <row r="535" spans="12:12" ht="12.2" x14ac:dyDescent="0.2">
      <c r="L535" s="1"/>
    </row>
    <row r="536" spans="12:12" ht="12.2" x14ac:dyDescent="0.2">
      <c r="L536" s="1"/>
    </row>
    <row r="537" spans="12:12" ht="12.2" x14ac:dyDescent="0.2">
      <c r="L537" s="1"/>
    </row>
    <row r="538" spans="12:12" ht="12.2" x14ac:dyDescent="0.2">
      <c r="L538" s="1"/>
    </row>
    <row r="539" spans="12:12" ht="12.2" x14ac:dyDescent="0.2">
      <c r="L539" s="1"/>
    </row>
    <row r="540" spans="12:12" ht="12.2" x14ac:dyDescent="0.2">
      <c r="L540" s="1"/>
    </row>
    <row r="541" spans="12:12" ht="12.2" x14ac:dyDescent="0.2">
      <c r="L541" s="1"/>
    </row>
    <row r="542" spans="12:12" ht="12.2" x14ac:dyDescent="0.2">
      <c r="L542" s="1"/>
    </row>
    <row r="543" spans="12:12" ht="12.2" x14ac:dyDescent="0.2">
      <c r="L543" s="1"/>
    </row>
    <row r="544" spans="12:12" ht="12.2" x14ac:dyDescent="0.2">
      <c r="L544" s="1"/>
    </row>
    <row r="545" spans="12:12" ht="12.2" x14ac:dyDescent="0.2">
      <c r="L545" s="1"/>
    </row>
    <row r="546" spans="12:12" ht="12.2" x14ac:dyDescent="0.2">
      <c r="L546" s="1"/>
    </row>
    <row r="547" spans="12:12" ht="12.2" x14ac:dyDescent="0.2">
      <c r="L547" s="1"/>
    </row>
    <row r="548" spans="12:12" ht="12.2" x14ac:dyDescent="0.2">
      <c r="L548" s="1"/>
    </row>
    <row r="549" spans="12:12" ht="12.2" x14ac:dyDescent="0.2">
      <c r="L549" s="1"/>
    </row>
    <row r="550" spans="12:12" ht="12.2" x14ac:dyDescent="0.2">
      <c r="L550" s="1"/>
    </row>
    <row r="551" spans="12:12" ht="12.2" x14ac:dyDescent="0.2">
      <c r="L551" s="1"/>
    </row>
    <row r="552" spans="12:12" ht="12.2" x14ac:dyDescent="0.2">
      <c r="L552" s="1"/>
    </row>
    <row r="553" spans="12:12" ht="12.2" x14ac:dyDescent="0.2">
      <c r="L553" s="1"/>
    </row>
    <row r="554" spans="12:12" ht="12.2" x14ac:dyDescent="0.2">
      <c r="L554" s="1"/>
    </row>
    <row r="555" spans="12:12" ht="12.2" x14ac:dyDescent="0.2">
      <c r="L555" s="1"/>
    </row>
    <row r="556" spans="12:12" ht="12.2" x14ac:dyDescent="0.2">
      <c r="L556" s="1"/>
    </row>
    <row r="557" spans="12:12" ht="12.2" x14ac:dyDescent="0.2">
      <c r="L557" s="1"/>
    </row>
    <row r="558" spans="12:12" ht="12.2" x14ac:dyDescent="0.2">
      <c r="L558" s="1"/>
    </row>
    <row r="559" spans="12:12" ht="12.2" x14ac:dyDescent="0.2">
      <c r="L559" s="1"/>
    </row>
    <row r="560" spans="12:12" ht="12.2" x14ac:dyDescent="0.2">
      <c r="L560" s="1"/>
    </row>
    <row r="561" spans="12:12" ht="12.2" x14ac:dyDescent="0.2">
      <c r="L561" s="1"/>
    </row>
    <row r="562" spans="12:12" ht="12.2" x14ac:dyDescent="0.2">
      <c r="L562" s="1"/>
    </row>
    <row r="563" spans="12:12" ht="12.2" x14ac:dyDescent="0.2">
      <c r="L563" s="1"/>
    </row>
    <row r="564" spans="12:12" ht="12.2" x14ac:dyDescent="0.2">
      <c r="L564" s="1"/>
    </row>
    <row r="565" spans="12:12" ht="12.2" x14ac:dyDescent="0.2">
      <c r="L565" s="1"/>
    </row>
    <row r="566" spans="12:12" ht="12.2" x14ac:dyDescent="0.2">
      <c r="L566" s="1"/>
    </row>
    <row r="567" spans="12:12" ht="12.2" x14ac:dyDescent="0.2">
      <c r="L567" s="1"/>
    </row>
    <row r="568" spans="12:12" ht="12.2" x14ac:dyDescent="0.2">
      <c r="L568" s="1"/>
    </row>
    <row r="569" spans="12:12" ht="12.2" x14ac:dyDescent="0.2">
      <c r="L569" s="1"/>
    </row>
    <row r="570" spans="12:12" ht="12.2" x14ac:dyDescent="0.2">
      <c r="L570" s="1"/>
    </row>
    <row r="571" spans="12:12" ht="12.2" x14ac:dyDescent="0.2">
      <c r="L571" s="1"/>
    </row>
    <row r="572" spans="12:12" ht="12.2" x14ac:dyDescent="0.2">
      <c r="L572" s="1"/>
    </row>
    <row r="573" spans="12:12" ht="12.2" x14ac:dyDescent="0.2">
      <c r="L573" s="1"/>
    </row>
    <row r="574" spans="12:12" ht="12.2" x14ac:dyDescent="0.2">
      <c r="L574" s="1"/>
    </row>
    <row r="575" spans="12:12" ht="12.2" x14ac:dyDescent="0.2">
      <c r="L575" s="1"/>
    </row>
    <row r="576" spans="12:12" ht="12.2" x14ac:dyDescent="0.2">
      <c r="L576" s="1"/>
    </row>
    <row r="577" spans="12:12" ht="12.2" x14ac:dyDescent="0.2">
      <c r="L577" s="1"/>
    </row>
    <row r="578" spans="12:12" ht="12.2" x14ac:dyDescent="0.2">
      <c r="L578" s="1"/>
    </row>
    <row r="579" spans="12:12" ht="12.2" x14ac:dyDescent="0.2">
      <c r="L579" s="1"/>
    </row>
    <row r="580" spans="12:12" ht="12.2" x14ac:dyDescent="0.2">
      <c r="L580" s="1"/>
    </row>
    <row r="581" spans="12:12" ht="12.2" x14ac:dyDescent="0.2">
      <c r="L581" s="1"/>
    </row>
    <row r="582" spans="12:12" ht="12.2" x14ac:dyDescent="0.2">
      <c r="L582" s="1"/>
    </row>
    <row r="583" spans="12:12" ht="12.2" x14ac:dyDescent="0.2">
      <c r="L583" s="1"/>
    </row>
    <row r="584" spans="12:12" ht="12.2" x14ac:dyDescent="0.2">
      <c r="L584" s="1"/>
    </row>
    <row r="585" spans="12:12" ht="12.2" x14ac:dyDescent="0.2">
      <c r="L585" s="1"/>
    </row>
    <row r="586" spans="12:12" ht="12.2" x14ac:dyDescent="0.2">
      <c r="L586" s="1"/>
    </row>
    <row r="587" spans="12:12" ht="12.2" x14ac:dyDescent="0.2">
      <c r="L587" s="1"/>
    </row>
    <row r="588" spans="12:12" ht="12.2" x14ac:dyDescent="0.2">
      <c r="L588" s="1"/>
    </row>
    <row r="589" spans="12:12" ht="12.2" x14ac:dyDescent="0.2">
      <c r="L589" s="1"/>
    </row>
    <row r="590" spans="12:12" ht="12.2" x14ac:dyDescent="0.2">
      <c r="L590" s="1"/>
    </row>
    <row r="591" spans="12:12" ht="12.2" x14ac:dyDescent="0.2">
      <c r="L591" s="1"/>
    </row>
    <row r="592" spans="12:12" ht="12.2" x14ac:dyDescent="0.2">
      <c r="L592" s="1"/>
    </row>
    <row r="593" spans="12:12" ht="12.2" x14ac:dyDescent="0.2">
      <c r="L593" s="1"/>
    </row>
    <row r="594" spans="12:12" ht="12.2" x14ac:dyDescent="0.2">
      <c r="L594" s="1"/>
    </row>
    <row r="595" spans="12:12" ht="12.2" x14ac:dyDescent="0.2">
      <c r="L595" s="1"/>
    </row>
    <row r="596" spans="12:12" ht="12.2" x14ac:dyDescent="0.2">
      <c r="L596" s="1"/>
    </row>
    <row r="597" spans="12:12" ht="12.2" x14ac:dyDescent="0.2">
      <c r="L597" s="1"/>
    </row>
    <row r="598" spans="12:12" ht="12.2" x14ac:dyDescent="0.2">
      <c r="L598" s="1"/>
    </row>
    <row r="599" spans="12:12" ht="12.2" x14ac:dyDescent="0.2">
      <c r="L599" s="1"/>
    </row>
    <row r="600" spans="12:12" ht="12.2" x14ac:dyDescent="0.2">
      <c r="L600" s="1"/>
    </row>
    <row r="601" spans="12:12" ht="12.2" x14ac:dyDescent="0.2">
      <c r="L601" s="1"/>
    </row>
    <row r="602" spans="12:12" ht="12.2" x14ac:dyDescent="0.2">
      <c r="L602" s="1"/>
    </row>
    <row r="603" spans="12:12" ht="12.2" x14ac:dyDescent="0.2">
      <c r="L603" s="1"/>
    </row>
    <row r="604" spans="12:12" ht="12.2" x14ac:dyDescent="0.2">
      <c r="L604" s="1"/>
    </row>
    <row r="605" spans="12:12" ht="12.2" x14ac:dyDescent="0.2">
      <c r="L605" s="1"/>
    </row>
    <row r="606" spans="12:12" ht="12.2" x14ac:dyDescent="0.2">
      <c r="L606" s="1"/>
    </row>
    <row r="607" spans="12:12" ht="12.2" x14ac:dyDescent="0.2">
      <c r="L607" s="1"/>
    </row>
    <row r="608" spans="12:12" ht="12.2" x14ac:dyDescent="0.2">
      <c r="L608" s="1"/>
    </row>
    <row r="609" spans="12:12" ht="12.2" x14ac:dyDescent="0.2">
      <c r="L609" s="1"/>
    </row>
    <row r="610" spans="12:12" ht="12.2" x14ac:dyDescent="0.2">
      <c r="L610" s="1"/>
    </row>
    <row r="611" spans="12:12" ht="12.2" x14ac:dyDescent="0.2">
      <c r="L611" s="1"/>
    </row>
    <row r="612" spans="12:12" ht="12.2" x14ac:dyDescent="0.2">
      <c r="L612" s="1"/>
    </row>
    <row r="613" spans="12:12" ht="12.2" x14ac:dyDescent="0.2">
      <c r="L613" s="1"/>
    </row>
    <row r="614" spans="12:12" ht="12.2" x14ac:dyDescent="0.2">
      <c r="L614" s="1"/>
    </row>
    <row r="615" spans="12:12" ht="12.2" x14ac:dyDescent="0.2">
      <c r="L615" s="1"/>
    </row>
    <row r="616" spans="12:12" ht="12.2" x14ac:dyDescent="0.2">
      <c r="L616" s="1"/>
    </row>
    <row r="617" spans="12:12" ht="12.2" x14ac:dyDescent="0.2">
      <c r="L617" s="1"/>
    </row>
    <row r="618" spans="12:12" ht="12.2" x14ac:dyDescent="0.2">
      <c r="L618" s="1"/>
    </row>
    <row r="619" spans="12:12" ht="12.2" x14ac:dyDescent="0.2">
      <c r="L619" s="1"/>
    </row>
    <row r="620" spans="12:12" ht="12.2" x14ac:dyDescent="0.2">
      <c r="L620" s="1"/>
    </row>
    <row r="621" spans="12:12" ht="12.2" x14ac:dyDescent="0.2">
      <c r="L621" s="1"/>
    </row>
    <row r="622" spans="12:12" ht="12.2" x14ac:dyDescent="0.2">
      <c r="L622" s="1"/>
    </row>
    <row r="623" spans="12:12" ht="12.2" x14ac:dyDescent="0.2">
      <c r="L623" s="1"/>
    </row>
    <row r="624" spans="12:12" ht="12.2" x14ac:dyDescent="0.2">
      <c r="L624" s="1"/>
    </row>
    <row r="625" spans="12:12" ht="12.2" x14ac:dyDescent="0.2">
      <c r="L625" s="1"/>
    </row>
    <row r="626" spans="12:12" ht="12.2" x14ac:dyDescent="0.2">
      <c r="L626" s="1"/>
    </row>
    <row r="627" spans="12:12" ht="12.2" x14ac:dyDescent="0.2">
      <c r="L627" s="1"/>
    </row>
    <row r="628" spans="12:12" ht="12.2" x14ac:dyDescent="0.2">
      <c r="L628" s="1"/>
    </row>
    <row r="629" spans="12:12" ht="12.2" x14ac:dyDescent="0.2">
      <c r="L629" s="1"/>
    </row>
    <row r="630" spans="12:12" ht="12.2" x14ac:dyDescent="0.2">
      <c r="L630" s="1"/>
    </row>
    <row r="631" spans="12:12" ht="12.2" x14ac:dyDescent="0.2">
      <c r="L631" s="1"/>
    </row>
    <row r="632" spans="12:12" ht="12.2" x14ac:dyDescent="0.2">
      <c r="L632" s="1"/>
    </row>
    <row r="633" spans="12:12" ht="12.2" x14ac:dyDescent="0.2">
      <c r="L633" s="1"/>
    </row>
    <row r="634" spans="12:12" ht="12.2" x14ac:dyDescent="0.2">
      <c r="L634" s="1"/>
    </row>
    <row r="635" spans="12:12" ht="12.2" x14ac:dyDescent="0.2">
      <c r="L635" s="1"/>
    </row>
    <row r="636" spans="12:12" ht="12.2" x14ac:dyDescent="0.2">
      <c r="L636" s="1"/>
    </row>
    <row r="637" spans="12:12" ht="12.2" x14ac:dyDescent="0.2">
      <c r="L637" s="1"/>
    </row>
    <row r="638" spans="12:12" ht="12.2" x14ac:dyDescent="0.2">
      <c r="L638" s="1"/>
    </row>
    <row r="639" spans="12:12" ht="12.2" x14ac:dyDescent="0.2">
      <c r="L639" s="1"/>
    </row>
    <row r="640" spans="12:12" ht="12.2" x14ac:dyDescent="0.2">
      <c r="L640" s="1"/>
    </row>
    <row r="641" spans="12:12" ht="12.2" x14ac:dyDescent="0.2">
      <c r="L641" s="1"/>
    </row>
    <row r="642" spans="12:12" ht="12.2" x14ac:dyDescent="0.2">
      <c r="L642" s="1"/>
    </row>
    <row r="643" spans="12:12" ht="12.2" x14ac:dyDescent="0.2">
      <c r="L643" s="1"/>
    </row>
    <row r="644" spans="12:12" ht="12.2" x14ac:dyDescent="0.2">
      <c r="L644" s="1"/>
    </row>
    <row r="645" spans="12:12" ht="12.2" x14ac:dyDescent="0.2">
      <c r="L645" s="1"/>
    </row>
    <row r="646" spans="12:12" ht="12.2" x14ac:dyDescent="0.2">
      <c r="L646" s="1"/>
    </row>
    <row r="647" spans="12:12" ht="12.2" x14ac:dyDescent="0.2">
      <c r="L647" s="1"/>
    </row>
    <row r="648" spans="12:12" ht="12.2" x14ac:dyDescent="0.2">
      <c r="L648" s="1"/>
    </row>
    <row r="649" spans="12:12" ht="12.2" x14ac:dyDescent="0.2">
      <c r="L649" s="1"/>
    </row>
    <row r="650" spans="12:12" ht="12.2" x14ac:dyDescent="0.2">
      <c r="L650" s="1"/>
    </row>
    <row r="651" spans="12:12" ht="12.2" x14ac:dyDescent="0.2">
      <c r="L651" s="1"/>
    </row>
    <row r="652" spans="12:12" ht="12.2" x14ac:dyDescent="0.2">
      <c r="L652" s="1"/>
    </row>
    <row r="653" spans="12:12" ht="12.2" x14ac:dyDescent="0.2">
      <c r="L653" s="1"/>
    </row>
    <row r="654" spans="12:12" ht="12.2" x14ac:dyDescent="0.2">
      <c r="L654" s="1"/>
    </row>
    <row r="655" spans="12:12" ht="12.2" x14ac:dyDescent="0.2">
      <c r="L655" s="1"/>
    </row>
    <row r="656" spans="12:12" ht="12.2" x14ac:dyDescent="0.2">
      <c r="L656" s="1"/>
    </row>
    <row r="657" spans="12:12" ht="12.2" x14ac:dyDescent="0.2">
      <c r="L657" s="1"/>
    </row>
    <row r="658" spans="12:12" ht="12.2" x14ac:dyDescent="0.2">
      <c r="L658" s="1"/>
    </row>
    <row r="659" spans="12:12" ht="12.2" x14ac:dyDescent="0.2">
      <c r="L659" s="1"/>
    </row>
    <row r="660" spans="12:12" ht="12.2" x14ac:dyDescent="0.2">
      <c r="L660" s="1"/>
    </row>
    <row r="661" spans="12:12" ht="12.2" x14ac:dyDescent="0.2">
      <c r="L661" s="1"/>
    </row>
    <row r="662" spans="12:12" ht="12.2" x14ac:dyDescent="0.2">
      <c r="L662" s="1"/>
    </row>
    <row r="663" spans="12:12" ht="12.2" x14ac:dyDescent="0.2">
      <c r="L663" s="1"/>
    </row>
    <row r="664" spans="12:12" ht="12.2" x14ac:dyDescent="0.2">
      <c r="L664" s="1"/>
    </row>
    <row r="665" spans="12:12" ht="12.2" x14ac:dyDescent="0.2">
      <c r="L665" s="1"/>
    </row>
    <row r="666" spans="12:12" ht="12.2" x14ac:dyDescent="0.2">
      <c r="L666" s="1"/>
    </row>
    <row r="667" spans="12:12" ht="12.2" x14ac:dyDescent="0.2">
      <c r="L667" s="1"/>
    </row>
    <row r="668" spans="12:12" ht="12.2" x14ac:dyDescent="0.2">
      <c r="L668" s="1"/>
    </row>
    <row r="669" spans="12:12" ht="12.2" x14ac:dyDescent="0.2">
      <c r="L669" s="1"/>
    </row>
    <row r="670" spans="12:12" ht="12.2" x14ac:dyDescent="0.2">
      <c r="L670" s="1"/>
    </row>
    <row r="671" spans="12:12" ht="12.2" x14ac:dyDescent="0.2">
      <c r="L671" s="1"/>
    </row>
    <row r="672" spans="12:12" ht="12.2" x14ac:dyDescent="0.2">
      <c r="L672" s="1"/>
    </row>
    <row r="673" spans="12:12" ht="12.2" x14ac:dyDescent="0.2">
      <c r="L673" s="1"/>
    </row>
    <row r="674" spans="12:12" ht="12.2" x14ac:dyDescent="0.2">
      <c r="L674" s="1"/>
    </row>
    <row r="675" spans="12:12" ht="12.2" x14ac:dyDescent="0.2">
      <c r="L675" s="1"/>
    </row>
    <row r="676" spans="12:12" ht="12.2" x14ac:dyDescent="0.2">
      <c r="L676" s="1"/>
    </row>
    <row r="677" spans="12:12" ht="12.2" x14ac:dyDescent="0.2">
      <c r="L677" s="1"/>
    </row>
    <row r="678" spans="12:12" ht="12.2" x14ac:dyDescent="0.2">
      <c r="L678" s="1"/>
    </row>
    <row r="679" spans="12:12" ht="12.2" x14ac:dyDescent="0.2">
      <c r="L679" s="1"/>
    </row>
    <row r="680" spans="12:12" ht="12.2" x14ac:dyDescent="0.2">
      <c r="L680" s="1"/>
    </row>
    <row r="681" spans="12:12" ht="12.2" x14ac:dyDescent="0.2">
      <c r="L681" s="1"/>
    </row>
    <row r="682" spans="12:12" ht="12.2" x14ac:dyDescent="0.2">
      <c r="L682" s="1"/>
    </row>
    <row r="683" spans="12:12" ht="12.2" x14ac:dyDescent="0.2">
      <c r="L683" s="1"/>
    </row>
    <row r="684" spans="12:12" ht="12.2" x14ac:dyDescent="0.2">
      <c r="L684" s="1"/>
    </row>
    <row r="685" spans="12:12" ht="12.2" x14ac:dyDescent="0.2">
      <c r="L685" s="1"/>
    </row>
    <row r="686" spans="12:12" ht="12.2" x14ac:dyDescent="0.2">
      <c r="L686" s="1"/>
    </row>
    <row r="687" spans="12:12" ht="12.2" x14ac:dyDescent="0.2">
      <c r="L687" s="1"/>
    </row>
    <row r="688" spans="12:12" ht="12.2" x14ac:dyDescent="0.2">
      <c r="L688" s="1"/>
    </row>
    <row r="689" spans="12:12" ht="12.2" x14ac:dyDescent="0.2">
      <c r="L689" s="1"/>
    </row>
    <row r="690" spans="12:12" ht="12.2" x14ac:dyDescent="0.2">
      <c r="L690" s="1"/>
    </row>
    <row r="691" spans="12:12" ht="12.2" x14ac:dyDescent="0.2">
      <c r="L691" s="1"/>
    </row>
    <row r="692" spans="12:12" ht="12.2" x14ac:dyDescent="0.2">
      <c r="L692" s="1"/>
    </row>
    <row r="693" spans="12:12" ht="12.2" x14ac:dyDescent="0.2">
      <c r="L693" s="1"/>
    </row>
    <row r="694" spans="12:12" ht="12.2" x14ac:dyDescent="0.2">
      <c r="L694" s="1"/>
    </row>
    <row r="695" spans="12:12" ht="12.2" x14ac:dyDescent="0.2">
      <c r="L695" s="1"/>
    </row>
    <row r="696" spans="12:12" ht="12.2" x14ac:dyDescent="0.2">
      <c r="L696" s="1"/>
    </row>
    <row r="697" spans="12:12" ht="12.2" x14ac:dyDescent="0.2">
      <c r="L697" s="1"/>
    </row>
    <row r="698" spans="12:12" ht="12.2" x14ac:dyDescent="0.2">
      <c r="L698" s="1"/>
    </row>
    <row r="699" spans="12:12" ht="12.2" x14ac:dyDescent="0.2">
      <c r="L699" s="1"/>
    </row>
    <row r="700" spans="12:12" ht="12.2" x14ac:dyDescent="0.2">
      <c r="L700" s="1"/>
    </row>
    <row r="701" spans="12:12" ht="12.2" x14ac:dyDescent="0.2">
      <c r="L701" s="1"/>
    </row>
    <row r="702" spans="12:12" ht="12.2" x14ac:dyDescent="0.2">
      <c r="L702" s="1"/>
    </row>
    <row r="703" spans="12:12" ht="12.2" x14ac:dyDescent="0.2">
      <c r="L703" s="1"/>
    </row>
    <row r="704" spans="12:12" ht="12.2" x14ac:dyDescent="0.2">
      <c r="L704" s="1"/>
    </row>
  </sheetData>
  <mergeCells count="49">
    <mergeCell ref="B53:C53"/>
    <mergeCell ref="G49:G50"/>
    <mergeCell ref="H49:H50"/>
    <mergeCell ref="K49:K50"/>
    <mergeCell ref="B51:B52"/>
    <mergeCell ref="O51:Q52"/>
    <mergeCell ref="B49:B50"/>
    <mergeCell ref="C49:C50"/>
    <mergeCell ref="D49:D50"/>
    <mergeCell ref="E49:E50"/>
    <mergeCell ref="F49:F50"/>
    <mergeCell ref="B43:B44"/>
    <mergeCell ref="N43:P44"/>
    <mergeCell ref="B48:C48"/>
    <mergeCell ref="D48:E48"/>
    <mergeCell ref="F48:H48"/>
    <mergeCell ref="I48:J48"/>
    <mergeCell ref="L48:M48"/>
    <mergeCell ref="B31:B32"/>
    <mergeCell ref="C31:D31"/>
    <mergeCell ref="F35:H35"/>
    <mergeCell ref="B37:B42"/>
    <mergeCell ref="N37:P40"/>
    <mergeCell ref="O27:Q28"/>
    <mergeCell ref="B29:C29"/>
    <mergeCell ref="B24:C24"/>
    <mergeCell ref="D24:E24"/>
    <mergeCell ref="F24:H24"/>
    <mergeCell ref="I24:J24"/>
    <mergeCell ref="G25:G26"/>
    <mergeCell ref="H25:H26"/>
    <mergeCell ref="B27:B28"/>
    <mergeCell ref="L24:M24"/>
    <mergeCell ref="B25:B26"/>
    <mergeCell ref="C25:C26"/>
    <mergeCell ref="D25:D26"/>
    <mergeCell ref="E25:E26"/>
    <mergeCell ref="F25:F26"/>
    <mergeCell ref="K25:K26"/>
    <mergeCell ref="B13:B18"/>
    <mergeCell ref="N13:P16"/>
    <mergeCell ref="J16:K17"/>
    <mergeCell ref="B19:B20"/>
    <mergeCell ref="N19:P20"/>
    <mergeCell ref="C3:E3"/>
    <mergeCell ref="B7:B8"/>
    <mergeCell ref="C7:D7"/>
    <mergeCell ref="C5:E5"/>
    <mergeCell ref="F11:H11"/>
  </mergeCells>
  <phoneticPr fontId="29"/>
  <pageMargins left="0.70866141732283472" right="0.70866141732283472" top="0.74803149606299213" bottom="0.74803149606299213" header="0.31496062992125984" footer="0.31496062992125984"/>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データ</vt:lpstr>
      <vt:lpstr>胡蝶蘭ﾌｧｰﾑ）3-5号</vt:lpstr>
      <vt:lpstr>胡蝶蘭ﾌｧｰﾑ）ﾘｰｽ計画</vt:lpstr>
      <vt:lpstr>胡蝶蘭ﾌｧｰﾑ）資材計画</vt:lpstr>
      <vt:lpstr>胡蝶蘭ﾌｧｰﾑ）補助額</vt:lpstr>
      <vt:lpstr>胡蝶蘭ﾌｧｰﾑ）目標</vt:lpstr>
      <vt:lpstr>胡蝶蘭ﾌｧｰﾑ）実績</vt:lpstr>
      <vt:lpstr>胡蝶蘭ﾌｧｰﾑ）施設</vt:lpstr>
      <vt:lpstr>成果目標算定根拠</vt:lpstr>
      <vt:lpstr>データ!Print_Area</vt:lpstr>
      <vt:lpstr>'胡蝶蘭ﾌｧｰﾑ）3-5号'!Print_Area</vt:lpstr>
      <vt:lpstr>'胡蝶蘭ﾌｧｰﾑ）ﾘｰｽ計画'!Print_Area</vt:lpstr>
      <vt:lpstr>'胡蝶蘭ﾌｧｰﾑ）施設'!Print_Area</vt:lpstr>
      <vt:lpstr>'胡蝶蘭ﾌｧｰﾑ）資材計画'!Print_Area</vt:lpstr>
      <vt:lpstr>'胡蝶蘭ﾌｧｰﾑ）実績'!Print_Area</vt:lpstr>
      <vt:lpstr>'胡蝶蘭ﾌｧｰﾑ）補助額'!Print_Area</vt:lpstr>
      <vt:lpstr>'胡蝶蘭ﾌｧｰﾑ）目標'!Print_Area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吉田　慎太郎</cp:lastModifiedBy>
  <cp:lastPrinted>2026-04-20T00:14:52Z</cp:lastPrinted>
  <dcterms:created xsi:type="dcterms:W3CDTF">2010-06-14T05:00:02Z</dcterms:created>
  <dcterms:modified xsi:type="dcterms:W3CDTF">2026-04-20T00:15:01Z</dcterms:modified>
</cp:coreProperties>
</file>